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230" activeTab="0"/>
  </bookViews>
  <sheets>
    <sheet name="申請書" sheetId="1" r:id="rId1"/>
    <sheet name="個票1" sheetId="2" r:id="rId2"/>
    <sheet name="個票2" sheetId="3" r:id="rId3"/>
    <sheet name="個票3" sheetId="4" r:id="rId4"/>
    <sheet name="申請書（例）" sheetId="5" r:id="rId5"/>
    <sheet name="個票（例）" sheetId="6" r:id="rId6"/>
  </sheets>
  <definedNames>
    <definedName name="_xlnm.Print_Area" localSheetId="5">'個票（例）'!$B$1:$O$27</definedName>
    <definedName name="_xlnm.Print_Area" localSheetId="1">'個票1'!$B$2:$O$28</definedName>
    <definedName name="_xlnm.Print_Area" localSheetId="2">'個票2'!$B$2:$O$28</definedName>
    <definedName name="_xlnm.Print_Area" localSheetId="3">'個票3'!$B$2:$O$28</definedName>
    <definedName name="_xlnm.Print_Area" localSheetId="0">'申請書'!$B$1:$G$42</definedName>
    <definedName name="_xlnm.Print_Area" localSheetId="4">'申請書（例）'!$B$1:$G$42</definedName>
  </definedNames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A32" authorId="0">
      <text>
        <r>
          <rPr>
            <sz val="9"/>
            <rFont val="ＭＳ Ｐゴシック"/>
            <family val="3"/>
          </rPr>
          <t>右の
「サービス区分入力番号一覧」を
ご確認の上、入力ください。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M4" authorId="0">
      <text>
        <r>
          <rPr>
            <sz val="9"/>
            <rFont val="ＭＳ Ｐゴシック"/>
            <family val="3"/>
          </rPr>
          <t>年の数字のみを入力
(例)令和元年は元のみ入力</t>
        </r>
      </text>
    </comment>
    <comment ref="N4" authorId="0">
      <text>
        <r>
          <rPr>
            <sz val="9"/>
            <rFont val="ＭＳ Ｐゴシック"/>
            <family val="3"/>
          </rPr>
          <t>月の数字のみを入力
(例)2月分は2のみ入力</t>
        </r>
      </text>
    </comment>
  </commentList>
</comments>
</file>

<file path=xl/comments3.xml><?xml version="1.0" encoding="utf-8"?>
<comments xmlns="http://schemas.openxmlformats.org/spreadsheetml/2006/main">
  <authors>
    <author>FJ-USER</author>
  </authors>
  <commentList>
    <comment ref="M4" authorId="0">
      <text>
        <r>
          <rPr>
            <sz val="9"/>
            <rFont val="ＭＳ Ｐゴシック"/>
            <family val="3"/>
          </rPr>
          <t>年の数字のみを入力
(例)令和元年は元のみ入力</t>
        </r>
      </text>
    </comment>
    <comment ref="N4" authorId="0">
      <text>
        <r>
          <rPr>
            <sz val="9"/>
            <rFont val="ＭＳ Ｐゴシック"/>
            <family val="3"/>
          </rPr>
          <t>月の数字のみを入力
(例)2月分は2のみ入力</t>
        </r>
      </text>
    </comment>
  </commentList>
</comments>
</file>

<file path=xl/comments4.xml><?xml version="1.0" encoding="utf-8"?>
<comments xmlns="http://schemas.openxmlformats.org/spreadsheetml/2006/main">
  <authors>
    <author>FJ-USER</author>
  </authors>
  <commentList>
    <comment ref="M4" authorId="0">
      <text>
        <r>
          <rPr>
            <sz val="9"/>
            <rFont val="ＭＳ Ｐゴシック"/>
            <family val="3"/>
          </rPr>
          <t>年の数字のみを入力
(例)令和元年は元のみ入力</t>
        </r>
      </text>
    </comment>
    <comment ref="N4" authorId="0">
      <text>
        <r>
          <rPr>
            <sz val="9"/>
            <rFont val="ＭＳ Ｐゴシック"/>
            <family val="3"/>
          </rPr>
          <t>月の数字のみを入力
(例)2月分は2のみ入力</t>
        </r>
      </text>
    </comment>
  </commentList>
</comments>
</file>

<file path=xl/sharedStrings.xml><?xml version="1.0" encoding="utf-8"?>
<sst xmlns="http://schemas.openxmlformats.org/spreadsheetml/2006/main" count="271" uniqueCount="106">
  <si>
    <t>Ｎｏ</t>
  </si>
  <si>
    <t>被保険者番号</t>
  </si>
  <si>
    <t>認定状況</t>
  </si>
  <si>
    <t>サービス区分</t>
  </si>
  <si>
    <t>サービス単位</t>
  </si>
  <si>
    <t>該当者負担額Ｅ
Ｄ×3/4　ｏｒ1/2</t>
  </si>
  <si>
    <t>民間等サービス利用者負担額軽減調書　（個票）</t>
  </si>
  <si>
    <t>保険者：釧路市</t>
  </si>
  <si>
    <t>利用者負担額
　　　　　　　Ａ</t>
  </si>
  <si>
    <t>食　　　費
　　　　Ｂ</t>
  </si>
  <si>
    <t>合　計　　Ｄ
（Ａ+Ｂ+Ｃ）</t>
  </si>
  <si>
    <t>計</t>
  </si>
  <si>
    <t>山田　一子</t>
  </si>
  <si>
    <t>田中　次郎</t>
  </si>
  <si>
    <t>鈴木　太郎</t>
  </si>
  <si>
    <t>訪問介護</t>
  </si>
  <si>
    <t>釧　路　市　長　　あて</t>
  </si>
  <si>
    <t>合　　　計</t>
  </si>
  <si>
    <t>３　民間等サービス利用者負担額軽減調書（個票）　　　別　　　添</t>
  </si>
  <si>
    <t>　　　　サービス区分ごとに負担軽減調書（個票）の数字を記入してください。</t>
  </si>
  <si>
    <t>介護１</t>
  </si>
  <si>
    <t>介護２</t>
  </si>
  <si>
    <t>１　申請額</t>
  </si>
  <si>
    <t>２　申請内訳</t>
  </si>
  <si>
    <t>介護３</t>
  </si>
  <si>
    <t>支援１</t>
  </si>
  <si>
    <t>支援２</t>
  </si>
  <si>
    <t>介護４</t>
  </si>
  <si>
    <t>介護５</t>
  </si>
  <si>
    <t>通所介護</t>
  </si>
  <si>
    <t>短期入所生活介護</t>
  </si>
  <si>
    <t>介護福祉施設ｻｰﾋﾞｽ</t>
  </si>
  <si>
    <t>介護予防訪問介護</t>
  </si>
  <si>
    <t>介護予防通所介護</t>
  </si>
  <si>
    <t>夜間対応型訪問介護</t>
  </si>
  <si>
    <t>認知症対応型通所介護</t>
  </si>
  <si>
    <t>小規模多機能型居宅介護</t>
  </si>
  <si>
    <t>（様式第５号）</t>
  </si>
  <si>
    <t>経過的要介護</t>
  </si>
  <si>
    <t>氏　　　名</t>
  </si>
  <si>
    <t>　　　　　　　　　　（様式第４号）</t>
  </si>
  <si>
    <t>該当件数</t>
  </si>
  <si>
    <t>４　本人負担領収書等（写）　　　　　　　　　　　　　　　　　　別　　　添</t>
  </si>
  <si>
    <t>円</t>
  </si>
  <si>
    <t>予防短期入所生活介護</t>
  </si>
  <si>
    <t>予防認知症対応通所介護</t>
  </si>
  <si>
    <t>予防小規模多機能居宅介護</t>
  </si>
  <si>
    <t>地域密着老福施設入所介護</t>
  </si>
  <si>
    <t>　　　　　金</t>
  </si>
  <si>
    <t>　　　 　　住　所</t>
  </si>
  <si>
    <t>申請者  法人名</t>
  </si>
  <si>
    <t>　　　　 　事業所名</t>
  </si>
  <si>
    <t>居住費・宿泊費・滞在費
　　　　Ｃ</t>
  </si>
  <si>
    <t>市負担金額
F （Ｄ-Ｅ）
(端数切捨て）</t>
  </si>
  <si>
    <t>利用者負担合計 D</t>
  </si>
  <si>
    <t>該当者負担額　E</t>
  </si>
  <si>
    <t>市負担金額　F</t>
  </si>
  <si>
    <t>（記載例）</t>
  </si>
  <si>
    <t>釧路市黒金町１丁目１番地</t>
  </si>
  <si>
    <t>Ｎｏ</t>
  </si>
  <si>
    <t>法人名　　　                           　</t>
  </si>
  <si>
    <t>事業所名　　　　　　　　　　　　　　　　　　　　</t>
  </si>
  <si>
    <t>申請者</t>
  </si>
  <si>
    <t>代表者名</t>
  </si>
  <si>
    <t>株式会社　○○　　　　　</t>
  </si>
  <si>
    <t>代表取締役 ○○○○</t>
  </si>
  <si>
    <t>　　　　民間等サービス利用者負担額軽減公費負担金支出申請書</t>
  </si>
  <si>
    <t>標記の件について、　　　年　　月分として下記のとおり申請いたします。</t>
  </si>
  <si>
    <r>
      <t>　　　　</t>
    </r>
    <r>
      <rPr>
        <sz val="11"/>
        <rFont val="ＭＳ Ｐゴシック"/>
        <family val="3"/>
      </rPr>
      <t>民間等サービス利用者負担額軽減公費負担金支出申請書</t>
    </r>
  </si>
  <si>
    <t>住    　所</t>
  </si>
  <si>
    <t xml:space="preserve">代表者名 </t>
  </si>
  <si>
    <t>事業所名</t>
  </si>
  <si>
    <t>法  人  名</t>
  </si>
  <si>
    <t>月分</t>
  </si>
  <si>
    <t>備　考</t>
  </si>
  <si>
    <t>地域密着型通所介護</t>
  </si>
  <si>
    <t>地域密着型介護老人福祉施設</t>
  </si>
  <si>
    <t>定期巡回・随時対応型訪問介護看護</t>
  </si>
  <si>
    <t>複合型サービス</t>
  </si>
  <si>
    <t>水色に着色した箇所のみ必要事項を入力ください。</t>
  </si>
  <si>
    <t>水色に着色した箇所のみ必要事項を入力ください。</t>
  </si>
  <si>
    <t>A1</t>
  </si>
  <si>
    <t>A1</t>
  </si>
  <si>
    <t>A2</t>
  </si>
  <si>
    <t>A2</t>
  </si>
  <si>
    <t>A5</t>
  </si>
  <si>
    <t>A5</t>
  </si>
  <si>
    <t>A6</t>
  </si>
  <si>
    <t>A6</t>
  </si>
  <si>
    <t>訪問型サービス（訪問介護相当）</t>
  </si>
  <si>
    <t>通所型サービス（通所介護相当）</t>
  </si>
  <si>
    <t>訪問型サービス（訪問介護相当みなし）</t>
  </si>
  <si>
    <t>通所型サービス（通所介護相当みなし）</t>
  </si>
  <si>
    <t>令和　　　　　年</t>
  </si>
  <si>
    <t>令和○年○月○日</t>
  </si>
  <si>
    <t>令和元年１２月分</t>
  </si>
  <si>
    <t>標記の件について、令和　　　　年　　　　月分として下記のとおり申請いたします。</t>
  </si>
  <si>
    <t>令和　　年　　月　　日</t>
  </si>
  <si>
    <t>山田　一郎</t>
  </si>
  <si>
    <t>法人名　　　株式会社　○○　</t>
  </si>
  <si>
    <t>デイサービス○○</t>
  </si>
  <si>
    <t>事業所名　　　デイサービス○○　</t>
  </si>
  <si>
    <t xml:space="preserve">　　      　                </t>
  </si>
  <si>
    <t>別　　　添</t>
  </si>
  <si>
    <t>３　民間等サービス利用者負担額軽減調書（個票）</t>
  </si>
  <si>
    <t>４　本人負担領収書等（写）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</si>
</sst>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[$-411]ggge&quot;年&quot;m&quot;月&quot;d&quot;日&quot;;@"/>
    <numFmt numFmtId="179" formatCode="&quot;平成&quot;General&quot;年&quot;"/>
    <numFmt numFmtId="180" formatCode="General&quot;月分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8" xfId="0" applyFill="1" applyBorder="1" applyAlignment="1">
      <alignment vertical="center" shrinkToFit="1"/>
    </xf>
    <xf numFmtId="0" fontId="0" fillId="34" borderId="11" xfId="0" applyFill="1" applyBorder="1" applyAlignment="1">
      <alignment vertical="center"/>
    </xf>
    <xf numFmtId="0" fontId="0" fillId="34" borderId="19" xfId="0" applyFill="1" applyBorder="1" applyAlignment="1">
      <alignment vertical="center" shrinkToFit="1"/>
    </xf>
    <xf numFmtId="176" fontId="0" fillId="34" borderId="10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178" fontId="0" fillId="0" borderId="0" xfId="0" applyNumberForma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76" fontId="0" fillId="0" borderId="11" xfId="0" applyNumberForma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176" fontId="7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9" fontId="0" fillId="12" borderId="0" xfId="0" applyNumberFormat="1" applyFill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vertical="center"/>
      <protection locked="0"/>
    </xf>
    <xf numFmtId="0" fontId="0" fillId="12" borderId="10" xfId="0" applyFill="1" applyBorder="1" applyAlignment="1" applyProtection="1">
      <alignment horizontal="center" vertical="center" shrinkToFit="1"/>
      <protection locked="0"/>
    </xf>
    <xf numFmtId="176" fontId="0" fillId="35" borderId="10" xfId="0" applyNumberFormat="1" applyFill="1" applyBorder="1" applyAlignment="1" applyProtection="1">
      <alignment vertical="center"/>
      <protection locked="0"/>
    </xf>
    <xf numFmtId="176" fontId="0" fillId="12" borderId="10" xfId="0" applyNumberFormat="1" applyFill="1" applyBorder="1" applyAlignment="1" applyProtection="1">
      <alignment vertical="center"/>
      <protection locked="0"/>
    </xf>
    <xf numFmtId="49" fontId="0" fillId="12" borderId="10" xfId="0" applyNumberFormat="1" applyFill="1" applyBorder="1" applyAlignment="1" applyProtection="1">
      <alignment horizontal="center" vertical="center"/>
      <protection locked="0"/>
    </xf>
    <xf numFmtId="49" fontId="6" fillId="1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12" borderId="18" xfId="0" applyFill="1" applyBorder="1" applyAlignment="1" applyProtection="1">
      <alignment horizontal="right" vertical="center" shrinkToFit="1"/>
      <protection locked="0"/>
    </xf>
    <xf numFmtId="0" fontId="0" fillId="12" borderId="18" xfId="0" applyFill="1" applyBorder="1" applyAlignment="1" applyProtection="1">
      <alignment horizontal="right" vertical="center"/>
      <protection locked="0"/>
    </xf>
    <xf numFmtId="180" fontId="0" fillId="12" borderId="0" xfId="0" applyNumberFormat="1" applyFill="1" applyAlignment="1" applyProtection="1">
      <alignment horizontal="right" vertical="center"/>
      <protection locked="0"/>
    </xf>
    <xf numFmtId="0" fontId="0" fillId="34" borderId="18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12" borderId="0" xfId="0" applyFill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58" fontId="0" fillId="12" borderId="0" xfId="0" applyNumberFormat="1" applyFill="1" applyAlignment="1" applyProtection="1">
      <alignment horizontal="right" vertical="center"/>
      <protection locked="0"/>
    </xf>
    <xf numFmtId="0" fontId="0" fillId="12" borderId="0" xfId="0" applyFill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indent="2"/>
    </xf>
    <xf numFmtId="0" fontId="0" fillId="12" borderId="0" xfId="0" applyFont="1" applyFill="1" applyAlignment="1" applyProtection="1">
      <alignment vertical="center"/>
      <protection locked="0"/>
    </xf>
    <xf numFmtId="0" fontId="0" fillId="12" borderId="0" xfId="0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23</xdr:row>
      <xdr:rowOff>9525</xdr:rowOff>
    </xdr:from>
    <xdr:to>
      <xdr:col>5</xdr:col>
      <xdr:colOff>323850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>
          <a:off x="3209925" y="39624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21</xdr:row>
      <xdr:rowOff>9525</xdr:rowOff>
    </xdr:from>
    <xdr:to>
      <xdr:col>12</xdr:col>
      <xdr:colOff>428625</xdr:colOff>
      <xdr:row>45</xdr:row>
      <xdr:rowOff>57150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400925" y="3609975"/>
          <a:ext cx="3467100" cy="463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サービス区分入力番号一覧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介護予防サービス　要支援１と２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：介護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予防短期入所生活介護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介護予防訪問介護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介護予防通所介護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：介護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予防認知症対応通所介護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：介護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予防小規模多機能居宅介護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介護サービス　要介護１から５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１１：訪問介護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１５：通所介護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２１：短期入所生活介護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７１：夜間対応型訪問介護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７２：認知症対応型通所介護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７３：小規模多機能型居宅介護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７６：定期巡回・随時対応型訪問介護看護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７７：複合型サービス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７８：地域密着型通所介護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　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Ａ１：訪問型サービス（訪問介護相当みなし）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Ａ２：訪問型サービス（訪問介護相当）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Ａ５：通所型サービス（通所介護相当みなし）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Ａ６：通所型サービス（通所介護相当）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23</xdr:row>
      <xdr:rowOff>9525</xdr:rowOff>
    </xdr:from>
    <xdr:to>
      <xdr:col>5</xdr:col>
      <xdr:colOff>323850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>
          <a:off x="2543175" y="39624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2"/>
  <sheetViews>
    <sheetView tabSelected="1" view="pageBreakPreview" zoomScaleSheetLayoutView="100" zoomScalePageLayoutView="0" workbookViewId="0" topLeftCell="A19">
      <selection activeCell="F10" sqref="F10:G11"/>
    </sheetView>
  </sheetViews>
  <sheetFormatPr defaultColWidth="9.00390625" defaultRowHeight="13.5"/>
  <cols>
    <col min="1" max="1" width="15.25390625" style="0" customWidth="1"/>
    <col min="2" max="2" width="3.625" style="0" customWidth="1"/>
    <col min="3" max="3" width="16.875" style="0" customWidth="1"/>
    <col min="5" max="7" width="15.125" style="0" customWidth="1"/>
    <col min="9" max="9" width="14.625" style="0" customWidth="1"/>
    <col min="10" max="10" width="5.25390625" style="0" customWidth="1"/>
  </cols>
  <sheetData>
    <row r="2" ht="13.5">
      <c r="F2" t="s">
        <v>40</v>
      </c>
    </row>
    <row r="3" ht="13.5">
      <c r="C3" s="36"/>
    </row>
    <row r="4" spans="6:13" ht="13.5">
      <c r="F4" s="68" t="s">
        <v>97</v>
      </c>
      <c r="G4" s="69"/>
      <c r="I4" s="73" t="s">
        <v>80</v>
      </c>
      <c r="J4" s="74"/>
      <c r="K4" s="74"/>
      <c r="L4" s="74"/>
      <c r="M4" s="74"/>
    </row>
    <row r="5" spans="9:13" ht="13.5">
      <c r="I5" s="73"/>
      <c r="J5" s="74"/>
      <c r="K5" s="74"/>
      <c r="L5" s="74"/>
      <c r="M5" s="74"/>
    </row>
    <row r="6" ht="13.5">
      <c r="C6" t="s">
        <v>16</v>
      </c>
    </row>
    <row r="8" spans="5:7" ht="13.5">
      <c r="E8" s="70" t="s">
        <v>69</v>
      </c>
      <c r="F8" s="71"/>
      <c r="G8" s="71"/>
    </row>
    <row r="9" spans="5:7" ht="13.5">
      <c r="E9" s="70"/>
      <c r="F9" s="71"/>
      <c r="G9" s="71"/>
    </row>
    <row r="10" spans="5:7" ht="13.5">
      <c r="E10" s="70" t="s">
        <v>72</v>
      </c>
      <c r="F10" s="71"/>
      <c r="G10" s="71"/>
    </row>
    <row r="11" spans="4:7" ht="13.5">
      <c r="D11" t="s">
        <v>62</v>
      </c>
      <c r="E11" s="70"/>
      <c r="F11" s="71"/>
      <c r="G11" s="71"/>
    </row>
    <row r="12" spans="5:7" ht="13.5">
      <c r="E12" s="70" t="s">
        <v>70</v>
      </c>
      <c r="F12" s="72" t="s">
        <v>102</v>
      </c>
      <c r="G12" s="72"/>
    </row>
    <row r="13" spans="5:7" ht="13.5">
      <c r="E13" s="70"/>
      <c r="F13" s="72"/>
      <c r="G13" s="72"/>
    </row>
    <row r="14" spans="5:7" ht="13.5">
      <c r="E14" s="70" t="s">
        <v>71</v>
      </c>
      <c r="F14" s="71"/>
      <c r="G14" s="71"/>
    </row>
    <row r="15" spans="5:7" ht="13.5">
      <c r="E15" s="70"/>
      <c r="F15" s="71"/>
      <c r="G15" s="71"/>
    </row>
    <row r="17" spans="3:16" ht="13.5">
      <c r="C17" t="s">
        <v>66</v>
      </c>
      <c r="P17" s="50"/>
    </row>
    <row r="20" spans="3:7" ht="13.5">
      <c r="C20" s="65" t="s">
        <v>96</v>
      </c>
      <c r="D20" s="65"/>
      <c r="E20" s="65"/>
      <c r="F20" s="65"/>
      <c r="G20" s="65"/>
    </row>
    <row r="23" spans="3:6" ht="14.25">
      <c r="C23" t="s">
        <v>22</v>
      </c>
      <c r="D23" s="17" t="s">
        <v>48</v>
      </c>
      <c r="E23" s="49">
        <f>G38</f>
        <v>0</v>
      </c>
      <c r="F23" s="17" t="s">
        <v>43</v>
      </c>
    </row>
    <row r="24" spans="4:6" ht="13.5">
      <c r="D24" s="17"/>
      <c r="E24" s="17"/>
      <c r="F24" s="17"/>
    </row>
    <row r="25" ht="13.5">
      <c r="J25" s="40"/>
    </row>
    <row r="26" spans="3:10" ht="13.5">
      <c r="C26" t="s">
        <v>23</v>
      </c>
      <c r="J26" s="40"/>
    </row>
    <row r="27" ht="13.5">
      <c r="J27" s="40"/>
    </row>
    <row r="28" ht="13.5">
      <c r="J28" s="40"/>
    </row>
    <row r="29" spans="3:10" ht="13.5">
      <c r="C29" t="s">
        <v>19</v>
      </c>
      <c r="J29" s="40"/>
    </row>
    <row r="30" ht="9" customHeight="1">
      <c r="J30" s="40"/>
    </row>
    <row r="31" spans="2:10" ht="18" customHeight="1">
      <c r="B31" s="66" t="s">
        <v>3</v>
      </c>
      <c r="C31" s="67"/>
      <c r="D31" s="2" t="s">
        <v>41</v>
      </c>
      <c r="E31" s="35" t="s">
        <v>54</v>
      </c>
      <c r="F31" s="35" t="s">
        <v>55</v>
      </c>
      <c r="G31" s="2" t="s">
        <v>56</v>
      </c>
      <c r="J31" s="40"/>
    </row>
    <row r="32" spans="2:10" ht="18" customHeight="1">
      <c r="B32" s="60"/>
      <c r="C32" s="13">
        <f>IF(B32="","",VLOOKUP(B32,'個票1'!$S$8:$T$27,2,FALSE))</f>
      </c>
      <c r="D32" s="7">
        <f>IF(B32="","",IF(C32="","",COUNTIF('個票1'!$G$8:$G$27,C32))+IF(C32="","",COUNTIF('個票2'!$G$8:$G$27,C32))+IF(C32="","",COUNTIF('個票3'!$G$8:$G$27,C32)))</f>
      </c>
      <c r="E32" s="7">
        <f>SUMIF('個票1'!$G$8:$G$27,C32,'個票1'!$L$8:$L$27)+SUMIF('個票2'!$G$8:$G$27,C32,'個票2'!$L$8:$L$27)+SUMIF('個票3'!$G$8:$G$27,C32,'個票3'!$L$8:$L$27)</f>
        <v>0</v>
      </c>
      <c r="F32" s="7">
        <f>SUMIF('個票1'!$G$8:$G$27,C32,'個票1'!$M$8:$M$27)+SUMIF('個票2'!$G$8:$G$27,C32,'個票2'!$M$8:$M$27)+SUMIF('個票3'!$G$8:$G$27,C32,'個票3'!$M$8:$M$27)</f>
        <v>0</v>
      </c>
      <c r="G32" s="7">
        <f aca="true" t="shared" si="0" ref="G32:G37">E32-F32</f>
        <v>0</v>
      </c>
      <c r="J32" s="40"/>
    </row>
    <row r="33" spans="2:10" ht="18" customHeight="1">
      <c r="B33" s="60"/>
      <c r="C33" s="13">
        <f>IF(B33="","",VLOOKUP(B33,'個票1'!$S$8:$T$27,2,FALSE))</f>
      </c>
      <c r="D33" s="7">
        <f>IF(B33="","",IF(C33="","",COUNTIF('個票1'!$G$8:$G$27,C33))+IF(C33="","",COUNTIF('個票2'!$G$8:$G$27,C33))+IF(C33="","",COUNTIF('個票3'!$G$8:$G$27,C33)))</f>
      </c>
      <c r="E33" s="7">
        <f>SUMIF('個票1'!$G$8:$G$27,C33,'個票1'!$L$8:$L$27)+SUMIF('個票2'!$G$8:$G$27,C33,'個票2'!$L$8:$L$27)+SUMIF('個票3'!$G$8:$G$27,C33,'個票3'!$L$8:$L$27)</f>
        <v>0</v>
      </c>
      <c r="F33" s="7">
        <f>SUMIF('個票1'!$G$8:$G$27,C33,'個票1'!$M$8:$M$27)+SUMIF('個票2'!$G$8:$G$27,C33,'個票2'!$M$8:$M$27)+SUMIF('個票3'!$G$8:$G$27,C33,'個票3'!$M$8:$M$27)</f>
        <v>0</v>
      </c>
      <c r="G33" s="7">
        <f t="shared" si="0"/>
        <v>0</v>
      </c>
      <c r="J33" s="40"/>
    </row>
    <row r="34" spans="2:10" ht="18" customHeight="1">
      <c r="B34" s="60"/>
      <c r="C34" s="13">
        <f>IF(B34="","",VLOOKUP(B34,'個票1'!$S$8:$T$27,2,FALSE))</f>
      </c>
      <c r="D34" s="7">
        <f>IF(B34="","",IF(C34="","",COUNTIF('個票1'!$G$8:$G$27,C34))+IF(C34="","",COUNTIF('個票2'!$G$8:$G$27,C34))+IF(C34="","",COUNTIF('個票3'!$G$8:$G$27,C34)))</f>
      </c>
      <c r="E34" s="7">
        <f>SUMIF('個票1'!$G$8:$G$27,C34,'個票1'!$L$8:$L$27)+SUMIF('個票2'!$G$8:$G$27,C34,'個票2'!$L$8:$L$27)+SUMIF('個票3'!$G$8:$G$27,C34,'個票3'!$L$8:$L$27)</f>
        <v>0</v>
      </c>
      <c r="F34" s="7">
        <f>SUMIF('個票1'!$G$8:$G$27,C34,'個票1'!$M$8:$M$27)+SUMIF('個票2'!$G$8:$G$27,C34,'個票2'!$M$8:$M$27)+SUMIF('個票3'!$G$8:$G$27,C34,'個票3'!$M$8:$M$27)</f>
        <v>0</v>
      </c>
      <c r="G34" s="7">
        <f t="shared" si="0"/>
        <v>0</v>
      </c>
      <c r="J34" s="40"/>
    </row>
    <row r="35" spans="2:10" ht="18" customHeight="1">
      <c r="B35" s="60"/>
      <c r="C35" s="13">
        <f>IF(B35="","",VLOOKUP(B35,'個票1'!$S$8:$T$27,2,FALSE))</f>
      </c>
      <c r="D35" s="7">
        <f>IF(B35="","",IF(C35="","",COUNTIF('個票1'!$G$8:$G$27,C35))+IF(C35="","",COUNTIF('個票2'!$G$8:$G$27,C35))+IF(C35="","",COUNTIF('個票3'!$G$8:$G$27,C35)))</f>
      </c>
      <c r="E35" s="7">
        <f>SUMIF('個票1'!$G$8:$G$27,C35,'個票1'!$L$8:$L$27)+SUMIF('個票2'!$G$8:$G$27,C35,'個票2'!$L$8:$L$27)+SUMIF('個票3'!$G$8:$G$27,C35,'個票3'!$L$8:$L$27)</f>
        <v>0</v>
      </c>
      <c r="F35" s="7">
        <f>SUMIF('個票1'!$G$8:$G$27,C35,'個票1'!$M$8:$M$27)+SUMIF('個票2'!$G$8:$G$27,C35,'個票2'!$M$8:$M$27)+SUMIF('個票3'!$G$8:$G$27,C35,'個票3'!$M$8:$M$27)</f>
        <v>0</v>
      </c>
      <c r="G35" s="7">
        <f t="shared" si="0"/>
        <v>0</v>
      </c>
      <c r="J35" s="40"/>
    </row>
    <row r="36" spans="2:10" ht="18" customHeight="1">
      <c r="B36" s="60"/>
      <c r="C36" s="13">
        <f>IF(B36="","",VLOOKUP(B36,'個票1'!$S$8:$T$27,2,FALSE))</f>
      </c>
      <c r="D36" s="7">
        <f>IF(B36="","",IF(C36="","",COUNTIF('個票1'!$G$8:$G$27,C36))+IF(C36="","",COUNTIF('個票2'!$G$8:$G$27,C36))+IF(C36="","",COUNTIF('個票3'!$G$8:$G$27,C36)))</f>
      </c>
      <c r="E36" s="7">
        <f>SUMIF('個票1'!$G$8:$G$27,C36,'個票1'!$L$8:$L$27)+SUMIF('個票2'!$G$8:$G$27,C36,'個票2'!$L$8:$L$27)+SUMIF('個票3'!$G$8:$G$27,C36,'個票3'!$L$8:$L$27)</f>
        <v>0</v>
      </c>
      <c r="F36" s="7">
        <f>SUMIF('個票1'!$G$8:$G$27,C36,'個票1'!$M$8:$M$27)+SUMIF('個票2'!$G$8:$G$27,C36,'個票2'!$M$8:$M$27)+SUMIF('個票3'!$G$8:$G$27,C36,'個票3'!$M$8:$M$27)</f>
        <v>0</v>
      </c>
      <c r="G36" s="7">
        <f t="shared" si="0"/>
        <v>0</v>
      </c>
      <c r="J36" s="40"/>
    </row>
    <row r="37" spans="2:10" ht="18" customHeight="1" thickBot="1">
      <c r="B37" s="60"/>
      <c r="C37" s="13">
        <f>IF(B37="","",VLOOKUP(B37,'個票1'!$S$8:$T$27,2,FALSE))</f>
      </c>
      <c r="D37" s="7">
        <f>IF(B37="","",IF(C37="","",COUNTIF('個票1'!$G$8:$G$27,C37))+IF(C37="","",COUNTIF('個票2'!$G$8:$G$27,C37))+IF(C37="","",COUNTIF('個票3'!$G$8:$G$27,C37)))</f>
      </c>
      <c r="E37" s="7">
        <f>SUMIF('個票1'!$G$8:$G$27,C37,'個票1'!$L$8:$L$27)+SUMIF('個票2'!$G$8:$G$27,C37,'個票2'!$L$8:$L$27)+SUMIF('個票3'!$G$8:$G$27,C37,'個票3'!$L$8:$L$27)</f>
        <v>0</v>
      </c>
      <c r="F37" s="7">
        <f>SUMIF('個票1'!$G$8:$G$27,C37,'個票1'!$M$8:$M$27)+SUMIF('個票2'!$G$8:$G$27,C37,'個票2'!$M$8:$M$27)+SUMIF('個票3'!$G$8:$G$27,C37,'個票3'!$M$8:$M$27)</f>
        <v>0</v>
      </c>
      <c r="G37" s="45">
        <f t="shared" si="0"/>
        <v>0</v>
      </c>
      <c r="J37" s="40"/>
    </row>
    <row r="38" spans="2:7" ht="22.5" customHeight="1" thickBot="1" thickTop="1">
      <c r="B38" s="66" t="s">
        <v>17</v>
      </c>
      <c r="C38" s="67"/>
      <c r="D38" s="7">
        <f>SUM(D32:D37)</f>
        <v>0</v>
      </c>
      <c r="E38" s="7">
        <f>SUM(E32:E37)</f>
        <v>0</v>
      </c>
      <c r="F38" s="18">
        <f>SUM(F32:F37)</f>
        <v>0</v>
      </c>
      <c r="G38" s="19">
        <f>SUM(G32:G37)</f>
        <v>0</v>
      </c>
    </row>
    <row r="39" ht="14.25" thickTop="1">
      <c r="G39" s="33"/>
    </row>
    <row r="40" spans="3:6" ht="13.5">
      <c r="C40" s="64" t="s">
        <v>104</v>
      </c>
      <c r="D40" s="64"/>
      <c r="E40" s="64"/>
      <c r="F40" s="40" t="s">
        <v>103</v>
      </c>
    </row>
    <row r="41" spans="3:6" ht="13.5">
      <c r="C41" s="63"/>
      <c r="D41" s="63"/>
      <c r="E41" s="63"/>
      <c r="F41" s="63"/>
    </row>
    <row r="42" spans="3:6" ht="13.5">
      <c r="C42" s="64" t="s">
        <v>105</v>
      </c>
      <c r="D42" s="64"/>
      <c r="E42" s="64"/>
      <c r="F42" s="40" t="s">
        <v>103</v>
      </c>
    </row>
  </sheetData>
  <sheetProtection/>
  <mergeCells count="15">
    <mergeCell ref="F10:G11"/>
    <mergeCell ref="F12:G13"/>
    <mergeCell ref="F14:G15"/>
    <mergeCell ref="I4:M5"/>
    <mergeCell ref="C40:E40"/>
    <mergeCell ref="C42:E42"/>
    <mergeCell ref="C20:G20"/>
    <mergeCell ref="B31:C31"/>
    <mergeCell ref="B38:C38"/>
    <mergeCell ref="F4:G4"/>
    <mergeCell ref="E8:E9"/>
    <mergeCell ref="E10:E11"/>
    <mergeCell ref="E12:E13"/>
    <mergeCell ref="E14:E15"/>
    <mergeCell ref="F8:G9"/>
  </mergeCells>
  <printOptions/>
  <pageMargins left="1.1811023622047245" right="0.2362204724409449" top="0.984251968503937" bottom="0.984251968503937" header="0.5118110236220472" footer="0.5118110236220472"/>
  <pageSetup blackAndWhite="1"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view="pageBreakPreview" zoomScale="85" zoomScaleNormal="85" zoomScaleSheetLayoutView="85" zoomScalePageLayoutView="0" workbookViewId="0" topLeftCell="A1">
      <selection activeCell="A1" sqref="A1:A16384"/>
    </sheetView>
  </sheetViews>
  <sheetFormatPr defaultColWidth="9.00390625" defaultRowHeight="13.5"/>
  <cols>
    <col min="2" max="2" width="4.125" style="0" bestFit="1" customWidth="1"/>
    <col min="3" max="3" width="12.00390625" style="0" customWidth="1"/>
    <col min="4" max="4" width="13.625" style="0" customWidth="1"/>
    <col min="6" max="6" width="5.625" style="0" customWidth="1"/>
    <col min="7" max="7" width="12.50390625" style="0" customWidth="1"/>
    <col min="8" max="8" width="12.50390625" style="0" bestFit="1" customWidth="1"/>
    <col min="9" max="9" width="13.25390625" style="0" customWidth="1"/>
    <col min="10" max="11" width="10.375" style="0" customWidth="1"/>
    <col min="12" max="14" width="13.00390625" style="0" customWidth="1"/>
    <col min="18" max="18" width="13.00390625" style="0" bestFit="1" customWidth="1"/>
    <col min="19" max="19" width="3.50390625" style="0" bestFit="1" customWidth="1"/>
    <col min="20" max="20" width="25.50390625" style="0" bestFit="1" customWidth="1"/>
  </cols>
  <sheetData>
    <row r="1" ht="53.25" customHeight="1">
      <c r="B1" s="48" t="s">
        <v>79</v>
      </c>
    </row>
    <row r="2" spans="3:14" ht="14.25">
      <c r="C2" s="36"/>
      <c r="G2" s="6"/>
      <c r="N2" t="s">
        <v>37</v>
      </c>
    </row>
    <row r="3" ht="15">
      <c r="F3" s="16" t="s">
        <v>6</v>
      </c>
    </row>
    <row r="4" spans="3:14" ht="14.25">
      <c r="C4" s="6" t="s">
        <v>7</v>
      </c>
      <c r="M4" s="51" t="s">
        <v>93</v>
      </c>
      <c r="N4" s="61" t="s">
        <v>73</v>
      </c>
    </row>
    <row r="6" spans="5:15" ht="20.25" customHeight="1">
      <c r="E6" s="46" t="s">
        <v>60</v>
      </c>
      <c r="F6" s="46">
        <f>'申請書'!F10</f>
        <v>0</v>
      </c>
      <c r="G6" s="46"/>
      <c r="H6" s="47"/>
      <c r="I6" s="47"/>
      <c r="J6" s="47"/>
      <c r="K6" s="46" t="s">
        <v>61</v>
      </c>
      <c r="L6" s="47">
        <f>'申請書'!F14</f>
        <v>0</v>
      </c>
      <c r="M6" s="47"/>
      <c r="N6" s="47"/>
      <c r="O6" s="47"/>
    </row>
    <row r="7" spans="2:15" ht="41.25" customHeight="1">
      <c r="B7" s="2" t="s">
        <v>59</v>
      </c>
      <c r="C7" s="2" t="s">
        <v>1</v>
      </c>
      <c r="D7" s="2" t="s">
        <v>39</v>
      </c>
      <c r="E7" s="2" t="s">
        <v>2</v>
      </c>
      <c r="F7" s="66" t="s">
        <v>3</v>
      </c>
      <c r="G7" s="75"/>
      <c r="H7" s="2" t="s">
        <v>4</v>
      </c>
      <c r="I7" s="10" t="s">
        <v>8</v>
      </c>
      <c r="J7" s="10" t="s">
        <v>9</v>
      </c>
      <c r="K7" s="34" t="s">
        <v>52</v>
      </c>
      <c r="L7" s="10" t="s">
        <v>10</v>
      </c>
      <c r="M7" s="11" t="s">
        <v>5</v>
      </c>
      <c r="N7" s="10" t="s">
        <v>53</v>
      </c>
      <c r="O7" s="12" t="s">
        <v>74</v>
      </c>
    </row>
    <row r="8" spans="2:20" ht="19.5" customHeight="1">
      <c r="B8" s="2">
        <v>1</v>
      </c>
      <c r="C8" s="52"/>
      <c r="D8" s="52"/>
      <c r="E8" s="53"/>
      <c r="F8" s="59"/>
      <c r="G8" s="13">
        <f>IF(F8="","",VLOOKUP(F8,$S$8:$T$27,2,FALSE))</f>
      </c>
      <c r="H8" s="54"/>
      <c r="I8" s="7">
        <f aca="true" t="shared" si="0" ref="I8:I27">H8</f>
        <v>0</v>
      </c>
      <c r="J8" s="55"/>
      <c r="K8" s="55"/>
      <c r="L8" s="7">
        <f aca="true" t="shared" si="1" ref="L8:L17">I8+J8+K8</f>
        <v>0</v>
      </c>
      <c r="M8" s="7">
        <f aca="true" t="shared" si="2" ref="M8:M17">IF(O8="1/2",ROUNDUP(L8*0.5,0),ROUNDUP(L8*0.75,0))</f>
        <v>0</v>
      </c>
      <c r="N8" s="7">
        <f aca="true" t="shared" si="3" ref="N8:N17">L8-M8</f>
        <v>0</v>
      </c>
      <c r="O8" s="56"/>
      <c r="R8" t="s">
        <v>25</v>
      </c>
      <c r="S8">
        <v>11</v>
      </c>
      <c r="T8" t="s">
        <v>15</v>
      </c>
    </row>
    <row r="9" spans="2:20" ht="19.5" customHeight="1">
      <c r="B9" s="2">
        <v>2</v>
      </c>
      <c r="C9" s="52"/>
      <c r="D9" s="52"/>
      <c r="E9" s="53"/>
      <c r="F9" s="59"/>
      <c r="G9" s="13">
        <f aca="true" t="shared" si="4" ref="G9:G27">IF(F9="","",VLOOKUP(F9,$S$8:$T$27,2,FALSE))</f>
      </c>
      <c r="H9" s="54"/>
      <c r="I9" s="7">
        <f t="shared" si="0"/>
        <v>0</v>
      </c>
      <c r="J9" s="55"/>
      <c r="K9" s="55"/>
      <c r="L9" s="7">
        <f t="shared" si="1"/>
        <v>0</v>
      </c>
      <c r="M9" s="7">
        <f t="shared" si="2"/>
        <v>0</v>
      </c>
      <c r="N9" s="7">
        <f t="shared" si="3"/>
        <v>0</v>
      </c>
      <c r="O9" s="56"/>
      <c r="R9" t="s">
        <v>26</v>
      </c>
      <c r="S9">
        <v>15</v>
      </c>
      <c r="T9" t="s">
        <v>29</v>
      </c>
    </row>
    <row r="10" spans="2:20" ht="19.5" customHeight="1">
      <c r="B10" s="2">
        <v>3</v>
      </c>
      <c r="C10" s="52"/>
      <c r="D10" s="52"/>
      <c r="E10" s="53"/>
      <c r="F10" s="59"/>
      <c r="G10" s="13">
        <f t="shared" si="4"/>
      </c>
      <c r="H10" s="54"/>
      <c r="I10" s="7">
        <f t="shared" si="0"/>
        <v>0</v>
      </c>
      <c r="J10" s="55"/>
      <c r="K10" s="55"/>
      <c r="L10" s="7">
        <f t="shared" si="1"/>
        <v>0</v>
      </c>
      <c r="M10" s="7">
        <f t="shared" si="2"/>
        <v>0</v>
      </c>
      <c r="N10" s="7">
        <f t="shared" si="3"/>
        <v>0</v>
      </c>
      <c r="O10" s="56"/>
      <c r="Q10" s="50"/>
      <c r="R10" t="s">
        <v>20</v>
      </c>
      <c r="S10">
        <v>21</v>
      </c>
      <c r="T10" t="s">
        <v>30</v>
      </c>
    </row>
    <row r="11" spans="2:20" ht="19.5" customHeight="1">
      <c r="B11" s="2">
        <v>4</v>
      </c>
      <c r="C11" s="52"/>
      <c r="D11" s="52"/>
      <c r="E11" s="53"/>
      <c r="F11" s="59"/>
      <c r="G11" s="13">
        <f t="shared" si="4"/>
      </c>
      <c r="H11" s="54"/>
      <c r="I11" s="7">
        <f t="shared" si="0"/>
        <v>0</v>
      </c>
      <c r="J11" s="55"/>
      <c r="K11" s="55"/>
      <c r="L11" s="7">
        <f>I11+J11+K11</f>
        <v>0</v>
      </c>
      <c r="M11" s="7">
        <f>IF(O11="1/2",ROUNDUP(L11*0.5,0),ROUNDUP(L11*0.75,0))</f>
        <v>0</v>
      </c>
      <c r="N11" s="7">
        <f>L11-M11</f>
        <v>0</v>
      </c>
      <c r="O11" s="56"/>
      <c r="R11" t="s">
        <v>21</v>
      </c>
      <c r="S11">
        <v>24</v>
      </c>
      <c r="T11" t="s">
        <v>44</v>
      </c>
    </row>
    <row r="12" spans="2:20" ht="19.5" customHeight="1">
      <c r="B12" s="2">
        <v>5</v>
      </c>
      <c r="C12" s="52"/>
      <c r="D12" s="52"/>
      <c r="E12" s="53"/>
      <c r="F12" s="59"/>
      <c r="G12" s="13">
        <f t="shared" si="4"/>
      </c>
      <c r="H12" s="54"/>
      <c r="I12" s="7">
        <f t="shared" si="0"/>
        <v>0</v>
      </c>
      <c r="J12" s="55"/>
      <c r="K12" s="55"/>
      <c r="L12" s="7">
        <f t="shared" si="1"/>
        <v>0</v>
      </c>
      <c r="M12" s="7">
        <f t="shared" si="2"/>
        <v>0</v>
      </c>
      <c r="N12" s="7">
        <f t="shared" si="3"/>
        <v>0</v>
      </c>
      <c r="O12" s="56"/>
      <c r="R12" t="s">
        <v>24</v>
      </c>
      <c r="S12">
        <v>51</v>
      </c>
      <c r="T12" t="s">
        <v>31</v>
      </c>
    </row>
    <row r="13" spans="2:20" ht="19.5" customHeight="1">
      <c r="B13" s="2">
        <v>6</v>
      </c>
      <c r="C13" s="52"/>
      <c r="D13" s="52"/>
      <c r="E13" s="53"/>
      <c r="F13" s="59"/>
      <c r="G13" s="13">
        <f t="shared" si="4"/>
      </c>
      <c r="H13" s="54"/>
      <c r="I13" s="7">
        <f t="shared" si="0"/>
        <v>0</v>
      </c>
      <c r="J13" s="55"/>
      <c r="K13" s="55"/>
      <c r="L13" s="7">
        <f t="shared" si="1"/>
        <v>0</v>
      </c>
      <c r="M13" s="7">
        <f t="shared" si="2"/>
        <v>0</v>
      </c>
      <c r="N13" s="7">
        <f t="shared" si="3"/>
        <v>0</v>
      </c>
      <c r="O13" s="56"/>
      <c r="R13" t="s">
        <v>27</v>
      </c>
      <c r="S13">
        <v>54</v>
      </c>
      <c r="T13" t="s">
        <v>76</v>
      </c>
    </row>
    <row r="14" spans="2:20" ht="19.5" customHeight="1">
      <c r="B14" s="2">
        <v>7</v>
      </c>
      <c r="C14" s="52"/>
      <c r="D14" s="52"/>
      <c r="E14" s="53"/>
      <c r="F14" s="59"/>
      <c r="G14" s="13">
        <f t="shared" si="4"/>
      </c>
      <c r="H14" s="54"/>
      <c r="I14" s="7">
        <f t="shared" si="0"/>
        <v>0</v>
      </c>
      <c r="J14" s="55"/>
      <c r="K14" s="55"/>
      <c r="L14" s="7">
        <f t="shared" si="1"/>
        <v>0</v>
      </c>
      <c r="M14" s="7">
        <f t="shared" si="2"/>
        <v>0</v>
      </c>
      <c r="N14" s="7">
        <f t="shared" si="3"/>
        <v>0</v>
      </c>
      <c r="O14" s="56"/>
      <c r="R14" t="s">
        <v>28</v>
      </c>
      <c r="S14">
        <v>61</v>
      </c>
      <c r="T14" t="s">
        <v>32</v>
      </c>
    </row>
    <row r="15" spans="2:20" ht="19.5" customHeight="1">
      <c r="B15" s="2">
        <v>8</v>
      </c>
      <c r="C15" s="52"/>
      <c r="D15" s="52"/>
      <c r="E15" s="53"/>
      <c r="F15" s="59"/>
      <c r="G15" s="13">
        <f t="shared" si="4"/>
      </c>
      <c r="H15" s="54"/>
      <c r="I15" s="7">
        <f t="shared" si="0"/>
        <v>0</v>
      </c>
      <c r="J15" s="55"/>
      <c r="K15" s="55"/>
      <c r="L15" s="7">
        <f t="shared" si="1"/>
        <v>0</v>
      </c>
      <c r="M15" s="7">
        <f t="shared" si="2"/>
        <v>0</v>
      </c>
      <c r="N15" s="7">
        <f t="shared" si="3"/>
        <v>0</v>
      </c>
      <c r="O15" s="56"/>
      <c r="S15">
        <v>65</v>
      </c>
      <c r="T15" t="s">
        <v>33</v>
      </c>
    </row>
    <row r="16" spans="2:20" ht="19.5" customHeight="1">
      <c r="B16" s="2">
        <v>9</v>
      </c>
      <c r="C16" s="52"/>
      <c r="D16" s="52"/>
      <c r="E16" s="53"/>
      <c r="F16" s="59"/>
      <c r="G16" s="13">
        <f t="shared" si="4"/>
      </c>
      <c r="H16" s="54"/>
      <c r="I16" s="7">
        <f t="shared" si="0"/>
        <v>0</v>
      </c>
      <c r="J16" s="55"/>
      <c r="K16" s="55"/>
      <c r="L16" s="7">
        <f t="shared" si="1"/>
        <v>0</v>
      </c>
      <c r="M16" s="7">
        <f t="shared" si="2"/>
        <v>0</v>
      </c>
      <c r="N16" s="7">
        <f t="shared" si="3"/>
        <v>0</v>
      </c>
      <c r="O16" s="56"/>
      <c r="S16">
        <v>71</v>
      </c>
      <c r="T16" t="s">
        <v>34</v>
      </c>
    </row>
    <row r="17" spans="2:20" ht="19.5" customHeight="1">
      <c r="B17" s="2">
        <v>10</v>
      </c>
      <c r="C17" s="52"/>
      <c r="D17" s="52"/>
      <c r="E17" s="53"/>
      <c r="F17" s="59"/>
      <c r="G17" s="13">
        <f t="shared" si="4"/>
      </c>
      <c r="H17" s="54"/>
      <c r="I17" s="7">
        <f t="shared" si="0"/>
        <v>0</v>
      </c>
      <c r="J17" s="55"/>
      <c r="K17" s="55"/>
      <c r="L17" s="7">
        <f t="shared" si="1"/>
        <v>0</v>
      </c>
      <c r="M17" s="7">
        <f t="shared" si="2"/>
        <v>0</v>
      </c>
      <c r="N17" s="7">
        <f t="shared" si="3"/>
        <v>0</v>
      </c>
      <c r="O17" s="56"/>
      <c r="S17">
        <v>72</v>
      </c>
      <c r="T17" t="s">
        <v>35</v>
      </c>
    </row>
    <row r="18" spans="2:20" ht="19.5" customHeight="1">
      <c r="B18" s="2">
        <v>11</v>
      </c>
      <c r="C18" s="52"/>
      <c r="D18" s="52"/>
      <c r="E18" s="53"/>
      <c r="F18" s="59"/>
      <c r="G18" s="13">
        <f t="shared" si="4"/>
      </c>
      <c r="H18" s="54"/>
      <c r="I18" s="7">
        <f t="shared" si="0"/>
        <v>0</v>
      </c>
      <c r="J18" s="55"/>
      <c r="K18" s="55"/>
      <c r="L18" s="7">
        <f aca="true" t="shared" si="5" ref="L18:L27">I18+J18+K18</f>
        <v>0</v>
      </c>
      <c r="M18" s="7">
        <f aca="true" t="shared" si="6" ref="M18:M27">IF(O18="1/2",ROUNDUP(L18*0.5,0),ROUNDUP(L18*0.75,0))</f>
        <v>0</v>
      </c>
      <c r="N18" s="7">
        <f aca="true" t="shared" si="7" ref="N18:N27">L18-M18</f>
        <v>0</v>
      </c>
      <c r="O18" s="56"/>
      <c r="S18">
        <v>73</v>
      </c>
      <c r="T18" t="s">
        <v>36</v>
      </c>
    </row>
    <row r="19" spans="2:20" ht="19.5" customHeight="1">
      <c r="B19" s="2">
        <v>12</v>
      </c>
      <c r="C19" s="52"/>
      <c r="D19" s="52"/>
      <c r="E19" s="53"/>
      <c r="F19" s="59"/>
      <c r="G19" s="13">
        <f t="shared" si="4"/>
      </c>
      <c r="H19" s="54"/>
      <c r="I19" s="7">
        <f t="shared" si="0"/>
        <v>0</v>
      </c>
      <c r="J19" s="55"/>
      <c r="K19" s="55"/>
      <c r="L19" s="7">
        <f t="shared" si="5"/>
        <v>0</v>
      </c>
      <c r="M19" s="7">
        <f t="shared" si="6"/>
        <v>0</v>
      </c>
      <c r="N19" s="7">
        <f t="shared" si="7"/>
        <v>0</v>
      </c>
      <c r="O19" s="56"/>
      <c r="Q19" s="50"/>
      <c r="S19">
        <v>74</v>
      </c>
      <c r="T19" t="s">
        <v>45</v>
      </c>
    </row>
    <row r="20" spans="2:20" ht="19.5" customHeight="1">
      <c r="B20" s="2">
        <v>13</v>
      </c>
      <c r="C20" s="52"/>
      <c r="D20" s="52"/>
      <c r="E20" s="53"/>
      <c r="F20" s="59"/>
      <c r="G20" s="13">
        <f t="shared" si="4"/>
      </c>
      <c r="H20" s="54"/>
      <c r="I20" s="7">
        <f t="shared" si="0"/>
        <v>0</v>
      </c>
      <c r="J20" s="55"/>
      <c r="K20" s="55"/>
      <c r="L20" s="7">
        <f t="shared" si="5"/>
        <v>0</v>
      </c>
      <c r="M20" s="7">
        <f t="shared" si="6"/>
        <v>0</v>
      </c>
      <c r="N20" s="7">
        <f t="shared" si="7"/>
        <v>0</v>
      </c>
      <c r="O20" s="56"/>
      <c r="S20">
        <v>75</v>
      </c>
      <c r="T20" t="s">
        <v>46</v>
      </c>
    </row>
    <row r="21" spans="2:20" ht="19.5" customHeight="1">
      <c r="B21" s="2">
        <v>14</v>
      </c>
      <c r="C21" s="52"/>
      <c r="D21" s="52"/>
      <c r="E21" s="53"/>
      <c r="F21" s="59"/>
      <c r="G21" s="13">
        <f t="shared" si="4"/>
      </c>
      <c r="H21" s="54"/>
      <c r="I21" s="7">
        <f t="shared" si="0"/>
        <v>0</v>
      </c>
      <c r="J21" s="55"/>
      <c r="K21" s="55"/>
      <c r="L21" s="7">
        <f t="shared" si="5"/>
        <v>0</v>
      </c>
      <c r="M21" s="7">
        <f t="shared" si="6"/>
        <v>0</v>
      </c>
      <c r="N21" s="7">
        <f t="shared" si="7"/>
        <v>0</v>
      </c>
      <c r="O21" s="56"/>
      <c r="S21">
        <v>76</v>
      </c>
      <c r="T21" t="s">
        <v>77</v>
      </c>
    </row>
    <row r="22" spans="2:20" ht="19.5" customHeight="1">
      <c r="B22" s="2">
        <v>15</v>
      </c>
      <c r="C22" s="52"/>
      <c r="D22" s="52"/>
      <c r="E22" s="53"/>
      <c r="F22" s="59"/>
      <c r="G22" s="13">
        <f t="shared" si="4"/>
      </c>
      <c r="H22" s="54"/>
      <c r="I22" s="7">
        <f t="shared" si="0"/>
        <v>0</v>
      </c>
      <c r="J22" s="55"/>
      <c r="K22" s="55"/>
      <c r="L22" s="7">
        <f t="shared" si="5"/>
        <v>0</v>
      </c>
      <c r="M22" s="7">
        <f t="shared" si="6"/>
        <v>0</v>
      </c>
      <c r="N22" s="7">
        <f t="shared" si="7"/>
        <v>0</v>
      </c>
      <c r="O22" s="56"/>
      <c r="S22">
        <v>77</v>
      </c>
      <c r="T22" t="s">
        <v>78</v>
      </c>
    </row>
    <row r="23" spans="2:20" ht="19.5" customHeight="1">
      <c r="B23" s="2">
        <v>16</v>
      </c>
      <c r="C23" s="52"/>
      <c r="D23" s="52"/>
      <c r="E23" s="53"/>
      <c r="F23" s="59"/>
      <c r="G23" s="13">
        <f t="shared" si="4"/>
      </c>
      <c r="H23" s="54"/>
      <c r="I23" s="7">
        <f t="shared" si="0"/>
        <v>0</v>
      </c>
      <c r="J23" s="55"/>
      <c r="K23" s="55"/>
      <c r="L23" s="7">
        <f t="shared" si="5"/>
        <v>0</v>
      </c>
      <c r="M23" s="7">
        <f t="shared" si="6"/>
        <v>0</v>
      </c>
      <c r="N23" s="7">
        <f t="shared" si="7"/>
        <v>0</v>
      </c>
      <c r="O23" s="56"/>
      <c r="S23">
        <v>78</v>
      </c>
      <c r="T23" t="s">
        <v>75</v>
      </c>
    </row>
    <row r="24" spans="2:20" ht="19.5" customHeight="1">
      <c r="B24" s="2">
        <v>17</v>
      </c>
      <c r="C24" s="52"/>
      <c r="D24" s="52"/>
      <c r="E24" s="53"/>
      <c r="F24" s="59"/>
      <c r="G24" s="13">
        <f t="shared" si="4"/>
      </c>
      <c r="H24" s="54"/>
      <c r="I24" s="7">
        <f t="shared" si="0"/>
        <v>0</v>
      </c>
      <c r="J24" s="55"/>
      <c r="K24" s="55"/>
      <c r="L24" s="7">
        <f t="shared" si="5"/>
        <v>0</v>
      </c>
      <c r="M24" s="7">
        <f t="shared" si="6"/>
        <v>0</v>
      </c>
      <c r="N24" s="7">
        <f t="shared" si="7"/>
        <v>0</v>
      </c>
      <c r="O24" s="56"/>
      <c r="S24" s="58" t="s">
        <v>82</v>
      </c>
      <c r="T24" t="s">
        <v>91</v>
      </c>
    </row>
    <row r="25" spans="2:20" ht="19.5" customHeight="1">
      <c r="B25" s="2">
        <v>18</v>
      </c>
      <c r="C25" s="52"/>
      <c r="D25" s="52"/>
      <c r="E25" s="53"/>
      <c r="F25" s="59"/>
      <c r="G25" s="13">
        <f t="shared" si="4"/>
      </c>
      <c r="H25" s="54"/>
      <c r="I25" s="7">
        <f t="shared" si="0"/>
        <v>0</v>
      </c>
      <c r="J25" s="55"/>
      <c r="K25" s="55"/>
      <c r="L25" s="7">
        <f t="shared" si="5"/>
        <v>0</v>
      </c>
      <c r="M25" s="7">
        <f t="shared" si="6"/>
        <v>0</v>
      </c>
      <c r="N25" s="7">
        <f t="shared" si="7"/>
        <v>0</v>
      </c>
      <c r="O25" s="56"/>
      <c r="S25" s="58" t="s">
        <v>84</v>
      </c>
      <c r="T25" t="s">
        <v>89</v>
      </c>
    </row>
    <row r="26" spans="2:20" ht="19.5" customHeight="1">
      <c r="B26" s="2">
        <v>19</v>
      </c>
      <c r="C26" s="52"/>
      <c r="D26" s="52"/>
      <c r="E26" s="53"/>
      <c r="F26" s="59"/>
      <c r="G26" s="13">
        <f t="shared" si="4"/>
      </c>
      <c r="H26" s="54"/>
      <c r="I26" s="7">
        <f t="shared" si="0"/>
        <v>0</v>
      </c>
      <c r="J26" s="55"/>
      <c r="K26" s="55"/>
      <c r="L26" s="7">
        <f t="shared" si="5"/>
        <v>0</v>
      </c>
      <c r="M26" s="7">
        <f t="shared" si="6"/>
        <v>0</v>
      </c>
      <c r="N26" s="7">
        <f t="shared" si="7"/>
        <v>0</v>
      </c>
      <c r="O26" s="56"/>
      <c r="S26" s="58" t="s">
        <v>86</v>
      </c>
      <c r="T26" t="s">
        <v>92</v>
      </c>
    </row>
    <row r="27" spans="2:20" ht="19.5" customHeight="1" thickBot="1">
      <c r="B27" s="2">
        <v>20</v>
      </c>
      <c r="C27" s="52"/>
      <c r="D27" s="52"/>
      <c r="E27" s="53"/>
      <c r="F27" s="59"/>
      <c r="G27" s="13">
        <f t="shared" si="4"/>
      </c>
      <c r="H27" s="54"/>
      <c r="I27" s="7">
        <f t="shared" si="0"/>
        <v>0</v>
      </c>
      <c r="J27" s="55"/>
      <c r="K27" s="55"/>
      <c r="L27" s="7">
        <f t="shared" si="5"/>
        <v>0</v>
      </c>
      <c r="M27" s="7">
        <f t="shared" si="6"/>
        <v>0</v>
      </c>
      <c r="N27" s="7">
        <f t="shared" si="7"/>
        <v>0</v>
      </c>
      <c r="O27" s="56"/>
      <c r="S27" s="58" t="s">
        <v>88</v>
      </c>
      <c r="T27" t="s">
        <v>90</v>
      </c>
    </row>
    <row r="28" spans="2:15" ht="19.5" customHeight="1">
      <c r="B28" s="5"/>
      <c r="C28" s="5"/>
      <c r="D28" s="5"/>
      <c r="E28" s="5"/>
      <c r="F28" s="14"/>
      <c r="G28" s="15"/>
      <c r="H28" s="8">
        <f aca="true" t="shared" si="8" ref="H28:N28">SUM(H8:H27)</f>
        <v>0</v>
      </c>
      <c r="I28" s="8">
        <f t="shared" si="8"/>
        <v>0</v>
      </c>
      <c r="J28" s="8">
        <f t="shared" si="8"/>
        <v>0</v>
      </c>
      <c r="K28" s="8">
        <f t="shared" si="8"/>
        <v>0</v>
      </c>
      <c r="L28" s="8">
        <f t="shared" si="8"/>
        <v>0</v>
      </c>
      <c r="M28" s="8">
        <f t="shared" si="8"/>
        <v>0</v>
      </c>
      <c r="N28" s="8">
        <f t="shared" si="8"/>
        <v>0</v>
      </c>
      <c r="O28" s="9"/>
    </row>
  </sheetData>
  <sheetProtection/>
  <mergeCells count="1">
    <mergeCell ref="F7:G7"/>
  </mergeCells>
  <dataValidations count="1">
    <dataValidation type="list" allowBlank="1" showInputMessage="1" showErrorMessage="1" sqref="E8:E27">
      <formula1>$R$8:$R$14</formula1>
    </dataValidation>
  </dataValidations>
  <printOptions/>
  <pageMargins left="0.4330708661417323" right="0.1968503937007874" top="1.062992125984252" bottom="0.4330708661417323" header="0.5118110236220472" footer="0.2755905511811024"/>
  <pageSetup blackAndWhite="1" fitToHeight="1" fitToWidth="1" horizontalDpi="300" verticalDpi="300" orientation="landscape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view="pageBreakPreview" zoomScale="85" zoomScaleNormal="85" zoomScaleSheetLayoutView="85" zoomScalePageLayoutView="0" workbookViewId="0" topLeftCell="A1">
      <selection activeCell="O8" sqref="O8"/>
    </sheetView>
  </sheetViews>
  <sheetFormatPr defaultColWidth="9.00390625" defaultRowHeight="13.5"/>
  <cols>
    <col min="2" max="2" width="4.125" style="0" bestFit="1" customWidth="1"/>
    <col min="3" max="3" width="12.00390625" style="0" customWidth="1"/>
    <col min="4" max="4" width="13.625" style="0" customWidth="1"/>
    <col min="6" max="6" width="5.625" style="0" customWidth="1"/>
    <col min="7" max="7" width="12.50390625" style="0" customWidth="1"/>
    <col min="8" max="8" width="12.50390625" style="0" bestFit="1" customWidth="1"/>
    <col min="9" max="9" width="13.25390625" style="0" customWidth="1"/>
    <col min="10" max="11" width="10.375" style="0" customWidth="1"/>
    <col min="12" max="14" width="13.00390625" style="0" customWidth="1"/>
    <col min="18" max="18" width="13.00390625" style="0" bestFit="1" customWidth="1"/>
    <col min="19" max="19" width="3.50390625" style="0" bestFit="1" customWidth="1"/>
    <col min="20" max="20" width="25.50390625" style="0" bestFit="1" customWidth="1"/>
  </cols>
  <sheetData>
    <row r="1" ht="53.25" customHeight="1">
      <c r="B1" s="48" t="s">
        <v>79</v>
      </c>
    </row>
    <row r="2" spans="3:14" ht="14.25">
      <c r="C2" s="36"/>
      <c r="G2" s="6"/>
      <c r="N2" t="s">
        <v>37</v>
      </c>
    </row>
    <row r="3" ht="15">
      <c r="F3" s="16" t="s">
        <v>6</v>
      </c>
    </row>
    <row r="4" spans="3:14" ht="14.25">
      <c r="C4" s="6" t="s">
        <v>7</v>
      </c>
      <c r="M4" s="51" t="s">
        <v>93</v>
      </c>
      <c r="N4" s="61" t="s">
        <v>73</v>
      </c>
    </row>
    <row r="6" spans="5:15" ht="20.25" customHeight="1">
      <c r="E6" s="46" t="s">
        <v>60</v>
      </c>
      <c r="F6" s="46">
        <f>'申請書'!F10</f>
        <v>0</v>
      </c>
      <c r="G6" s="46"/>
      <c r="H6" s="47"/>
      <c r="I6" s="47"/>
      <c r="J6" s="47"/>
      <c r="K6" s="46" t="s">
        <v>61</v>
      </c>
      <c r="L6" s="47">
        <f>'申請書'!F14</f>
        <v>0</v>
      </c>
      <c r="M6" s="47"/>
      <c r="N6" s="47"/>
      <c r="O6" s="47"/>
    </row>
    <row r="7" spans="2:15" ht="41.25" customHeight="1">
      <c r="B7" s="2" t="s">
        <v>0</v>
      </c>
      <c r="C7" s="2" t="s">
        <v>1</v>
      </c>
      <c r="D7" s="2" t="s">
        <v>39</v>
      </c>
      <c r="E7" s="2" t="s">
        <v>2</v>
      </c>
      <c r="F7" s="66" t="s">
        <v>3</v>
      </c>
      <c r="G7" s="75"/>
      <c r="H7" s="2" t="s">
        <v>4</v>
      </c>
      <c r="I7" s="10" t="s">
        <v>8</v>
      </c>
      <c r="J7" s="10" t="s">
        <v>9</v>
      </c>
      <c r="K7" s="34" t="s">
        <v>52</v>
      </c>
      <c r="L7" s="10" t="s">
        <v>10</v>
      </c>
      <c r="M7" s="11" t="s">
        <v>5</v>
      </c>
      <c r="N7" s="10" t="s">
        <v>53</v>
      </c>
      <c r="O7" s="12" t="s">
        <v>74</v>
      </c>
    </row>
    <row r="8" spans="2:20" ht="19.5" customHeight="1">
      <c r="B8" s="2">
        <v>1</v>
      </c>
      <c r="C8" s="52"/>
      <c r="D8" s="52"/>
      <c r="E8" s="53"/>
      <c r="F8" s="59"/>
      <c r="G8" s="13">
        <f>IF(F8="","",VLOOKUP(F8,$S$8:$T$27,2,FALSE))</f>
      </c>
      <c r="H8" s="54"/>
      <c r="I8" s="7">
        <f aca="true" t="shared" si="0" ref="I8:I27">H8</f>
        <v>0</v>
      </c>
      <c r="J8" s="55"/>
      <c r="K8" s="55"/>
      <c r="L8" s="7">
        <f aca="true" t="shared" si="1" ref="L8:L27">I8+J8+K8</f>
        <v>0</v>
      </c>
      <c r="M8" s="7">
        <f aca="true" t="shared" si="2" ref="M8:M27">IF(O8="1/2",ROUNDUP(L8*0.5,0),ROUNDUP(L8*0.75,0))</f>
        <v>0</v>
      </c>
      <c r="N8" s="7">
        <f aca="true" t="shared" si="3" ref="N8:N27">L8-M8</f>
        <v>0</v>
      </c>
      <c r="O8" s="56"/>
      <c r="R8" t="s">
        <v>25</v>
      </c>
      <c r="S8">
        <v>11</v>
      </c>
      <c r="T8" t="s">
        <v>15</v>
      </c>
    </row>
    <row r="9" spans="2:20" ht="19.5" customHeight="1">
      <c r="B9" s="2">
        <v>2</v>
      </c>
      <c r="C9" s="52"/>
      <c r="D9" s="52"/>
      <c r="E9" s="53"/>
      <c r="F9" s="59"/>
      <c r="G9" s="13">
        <f aca="true" t="shared" si="4" ref="G9:G27">IF(F9="","",VLOOKUP(F9,$S$8:$T$27,2,FALSE))</f>
      </c>
      <c r="H9" s="54"/>
      <c r="I9" s="7">
        <f t="shared" si="0"/>
        <v>0</v>
      </c>
      <c r="J9" s="55"/>
      <c r="K9" s="55"/>
      <c r="L9" s="7">
        <f t="shared" si="1"/>
        <v>0</v>
      </c>
      <c r="M9" s="7">
        <f t="shared" si="2"/>
        <v>0</v>
      </c>
      <c r="N9" s="7">
        <f t="shared" si="3"/>
        <v>0</v>
      </c>
      <c r="O9" s="56"/>
      <c r="R9" t="s">
        <v>26</v>
      </c>
      <c r="S9">
        <v>15</v>
      </c>
      <c r="T9" t="s">
        <v>29</v>
      </c>
    </row>
    <row r="10" spans="2:20" ht="19.5" customHeight="1">
      <c r="B10" s="2">
        <v>3</v>
      </c>
      <c r="C10" s="52"/>
      <c r="D10" s="52"/>
      <c r="E10" s="53"/>
      <c r="F10" s="59"/>
      <c r="G10" s="13">
        <f t="shared" si="4"/>
      </c>
      <c r="H10" s="54"/>
      <c r="I10" s="7">
        <f t="shared" si="0"/>
        <v>0</v>
      </c>
      <c r="J10" s="55"/>
      <c r="K10" s="55"/>
      <c r="L10" s="7">
        <f t="shared" si="1"/>
        <v>0</v>
      </c>
      <c r="M10" s="7">
        <f t="shared" si="2"/>
        <v>0</v>
      </c>
      <c r="N10" s="7">
        <f t="shared" si="3"/>
        <v>0</v>
      </c>
      <c r="O10" s="56"/>
      <c r="R10" t="s">
        <v>20</v>
      </c>
      <c r="S10">
        <v>21</v>
      </c>
      <c r="T10" t="s">
        <v>30</v>
      </c>
    </row>
    <row r="11" spans="2:20" ht="19.5" customHeight="1">
      <c r="B11" s="2">
        <v>4</v>
      </c>
      <c r="C11" s="52"/>
      <c r="D11" s="52"/>
      <c r="E11" s="53"/>
      <c r="F11" s="59"/>
      <c r="G11" s="13">
        <f t="shared" si="4"/>
      </c>
      <c r="H11" s="54"/>
      <c r="I11" s="7">
        <f t="shared" si="0"/>
        <v>0</v>
      </c>
      <c r="J11" s="55"/>
      <c r="K11" s="55"/>
      <c r="L11" s="7">
        <f>I11+J11+K11</f>
        <v>0</v>
      </c>
      <c r="M11" s="7">
        <f>IF(O11="1/2",ROUNDUP(L11*0.5,0),ROUNDUP(L11*0.75,0))</f>
        <v>0</v>
      </c>
      <c r="N11" s="7">
        <f>L11-M11</f>
        <v>0</v>
      </c>
      <c r="O11" s="56"/>
      <c r="R11" t="s">
        <v>21</v>
      </c>
      <c r="S11">
        <v>24</v>
      </c>
      <c r="T11" t="s">
        <v>44</v>
      </c>
    </row>
    <row r="12" spans="2:20" ht="19.5" customHeight="1">
      <c r="B12" s="2">
        <v>5</v>
      </c>
      <c r="C12" s="52"/>
      <c r="D12" s="52"/>
      <c r="E12" s="53"/>
      <c r="F12" s="59"/>
      <c r="G12" s="13">
        <f t="shared" si="4"/>
      </c>
      <c r="H12" s="54"/>
      <c r="I12" s="7">
        <f t="shared" si="0"/>
        <v>0</v>
      </c>
      <c r="J12" s="55"/>
      <c r="K12" s="55"/>
      <c r="L12" s="7">
        <f t="shared" si="1"/>
        <v>0</v>
      </c>
      <c r="M12" s="7">
        <f t="shared" si="2"/>
        <v>0</v>
      </c>
      <c r="N12" s="7">
        <f t="shared" si="3"/>
        <v>0</v>
      </c>
      <c r="O12" s="56"/>
      <c r="R12" t="s">
        <v>24</v>
      </c>
      <c r="S12">
        <v>51</v>
      </c>
      <c r="T12" t="s">
        <v>31</v>
      </c>
    </row>
    <row r="13" spans="2:20" ht="19.5" customHeight="1">
      <c r="B13" s="2">
        <v>6</v>
      </c>
      <c r="C13" s="52"/>
      <c r="D13" s="52"/>
      <c r="E13" s="53"/>
      <c r="F13" s="59"/>
      <c r="G13" s="13">
        <f t="shared" si="4"/>
      </c>
      <c r="H13" s="54"/>
      <c r="I13" s="7">
        <f t="shared" si="0"/>
        <v>0</v>
      </c>
      <c r="J13" s="55"/>
      <c r="K13" s="55"/>
      <c r="L13" s="7">
        <f t="shared" si="1"/>
        <v>0</v>
      </c>
      <c r="M13" s="7">
        <f t="shared" si="2"/>
        <v>0</v>
      </c>
      <c r="N13" s="7">
        <f t="shared" si="3"/>
        <v>0</v>
      </c>
      <c r="O13" s="56"/>
      <c r="R13" t="s">
        <v>27</v>
      </c>
      <c r="S13">
        <v>54</v>
      </c>
      <c r="T13" t="s">
        <v>76</v>
      </c>
    </row>
    <row r="14" spans="2:20" ht="19.5" customHeight="1">
      <c r="B14" s="2">
        <v>7</v>
      </c>
      <c r="C14" s="52"/>
      <c r="D14" s="52"/>
      <c r="E14" s="53"/>
      <c r="F14" s="59"/>
      <c r="G14" s="13">
        <f t="shared" si="4"/>
      </c>
      <c r="H14" s="54"/>
      <c r="I14" s="7">
        <f t="shared" si="0"/>
        <v>0</v>
      </c>
      <c r="J14" s="55"/>
      <c r="K14" s="55"/>
      <c r="L14" s="7">
        <f t="shared" si="1"/>
        <v>0</v>
      </c>
      <c r="M14" s="7">
        <f t="shared" si="2"/>
        <v>0</v>
      </c>
      <c r="N14" s="7">
        <f t="shared" si="3"/>
        <v>0</v>
      </c>
      <c r="O14" s="56"/>
      <c r="R14" t="s">
        <v>28</v>
      </c>
      <c r="S14">
        <v>61</v>
      </c>
      <c r="T14" t="s">
        <v>32</v>
      </c>
    </row>
    <row r="15" spans="2:20" ht="19.5" customHeight="1">
      <c r="B15" s="2">
        <v>8</v>
      </c>
      <c r="C15" s="52"/>
      <c r="D15" s="52"/>
      <c r="E15" s="53"/>
      <c r="F15" s="59"/>
      <c r="G15" s="13">
        <f t="shared" si="4"/>
      </c>
      <c r="H15" s="54"/>
      <c r="I15" s="7">
        <f t="shared" si="0"/>
        <v>0</v>
      </c>
      <c r="J15" s="55"/>
      <c r="K15" s="55"/>
      <c r="L15" s="7">
        <f t="shared" si="1"/>
        <v>0</v>
      </c>
      <c r="M15" s="7">
        <f t="shared" si="2"/>
        <v>0</v>
      </c>
      <c r="N15" s="7">
        <f t="shared" si="3"/>
        <v>0</v>
      </c>
      <c r="O15" s="56"/>
      <c r="S15">
        <v>65</v>
      </c>
      <c r="T15" t="s">
        <v>33</v>
      </c>
    </row>
    <row r="16" spans="2:20" ht="19.5" customHeight="1">
      <c r="B16" s="2">
        <v>9</v>
      </c>
      <c r="C16" s="52"/>
      <c r="D16" s="52"/>
      <c r="E16" s="53"/>
      <c r="F16" s="59"/>
      <c r="G16" s="13">
        <f t="shared" si="4"/>
      </c>
      <c r="H16" s="54"/>
      <c r="I16" s="7">
        <f t="shared" si="0"/>
        <v>0</v>
      </c>
      <c r="J16" s="55"/>
      <c r="K16" s="55"/>
      <c r="L16" s="7">
        <f t="shared" si="1"/>
        <v>0</v>
      </c>
      <c r="M16" s="7">
        <f>IF(O16="1/2",ROUNDUP(L16*0.5,0),ROUNDUP(L16*0.75,0))</f>
        <v>0</v>
      </c>
      <c r="N16" s="7">
        <f>L16-M16</f>
        <v>0</v>
      </c>
      <c r="O16" s="56"/>
      <c r="S16">
        <v>71</v>
      </c>
      <c r="T16" t="s">
        <v>34</v>
      </c>
    </row>
    <row r="17" spans="2:20" ht="19.5" customHeight="1">
      <c r="B17" s="2">
        <v>10</v>
      </c>
      <c r="C17" s="52"/>
      <c r="D17" s="52"/>
      <c r="E17" s="53"/>
      <c r="F17" s="59"/>
      <c r="G17" s="13">
        <f t="shared" si="4"/>
      </c>
      <c r="H17" s="54"/>
      <c r="I17" s="7">
        <f t="shared" si="0"/>
        <v>0</v>
      </c>
      <c r="J17" s="55"/>
      <c r="K17" s="55"/>
      <c r="L17" s="7">
        <f t="shared" si="1"/>
        <v>0</v>
      </c>
      <c r="M17" s="7">
        <f t="shared" si="2"/>
        <v>0</v>
      </c>
      <c r="N17" s="7">
        <f t="shared" si="3"/>
        <v>0</v>
      </c>
      <c r="O17" s="56"/>
      <c r="S17">
        <v>72</v>
      </c>
      <c r="T17" t="s">
        <v>35</v>
      </c>
    </row>
    <row r="18" spans="2:20" ht="19.5" customHeight="1">
      <c r="B18" s="2">
        <v>11</v>
      </c>
      <c r="C18" s="52"/>
      <c r="D18" s="52"/>
      <c r="E18" s="53"/>
      <c r="F18" s="59"/>
      <c r="G18" s="13">
        <f t="shared" si="4"/>
      </c>
      <c r="H18" s="54"/>
      <c r="I18" s="7">
        <f t="shared" si="0"/>
        <v>0</v>
      </c>
      <c r="J18" s="55"/>
      <c r="K18" s="55"/>
      <c r="L18" s="7">
        <f t="shared" si="1"/>
        <v>0</v>
      </c>
      <c r="M18" s="7">
        <f t="shared" si="2"/>
        <v>0</v>
      </c>
      <c r="N18" s="7">
        <f t="shared" si="3"/>
        <v>0</v>
      </c>
      <c r="O18" s="56"/>
      <c r="S18">
        <v>73</v>
      </c>
      <c r="T18" t="s">
        <v>36</v>
      </c>
    </row>
    <row r="19" spans="2:20" ht="19.5" customHeight="1">
      <c r="B19" s="2">
        <v>12</v>
      </c>
      <c r="C19" s="52"/>
      <c r="D19" s="52"/>
      <c r="E19" s="53"/>
      <c r="F19" s="59"/>
      <c r="G19" s="13">
        <f t="shared" si="4"/>
      </c>
      <c r="H19" s="54"/>
      <c r="I19" s="7">
        <f t="shared" si="0"/>
        <v>0</v>
      </c>
      <c r="J19" s="55"/>
      <c r="K19" s="55"/>
      <c r="L19" s="7">
        <f t="shared" si="1"/>
        <v>0</v>
      </c>
      <c r="M19" s="7">
        <f t="shared" si="2"/>
        <v>0</v>
      </c>
      <c r="N19" s="7">
        <f t="shared" si="3"/>
        <v>0</v>
      </c>
      <c r="O19" s="56"/>
      <c r="S19">
        <v>74</v>
      </c>
      <c r="T19" t="s">
        <v>45</v>
      </c>
    </row>
    <row r="20" spans="2:20" ht="19.5" customHeight="1">
      <c r="B20" s="2">
        <v>13</v>
      </c>
      <c r="C20" s="52"/>
      <c r="D20" s="52"/>
      <c r="E20" s="53"/>
      <c r="F20" s="59"/>
      <c r="G20" s="13">
        <f t="shared" si="4"/>
      </c>
      <c r="H20" s="54"/>
      <c r="I20" s="7">
        <f t="shared" si="0"/>
        <v>0</v>
      </c>
      <c r="J20" s="55"/>
      <c r="K20" s="55"/>
      <c r="L20" s="7">
        <f t="shared" si="1"/>
        <v>0</v>
      </c>
      <c r="M20" s="7">
        <f t="shared" si="2"/>
        <v>0</v>
      </c>
      <c r="N20" s="7">
        <f t="shared" si="3"/>
        <v>0</v>
      </c>
      <c r="O20" s="56"/>
      <c r="S20">
        <v>75</v>
      </c>
      <c r="T20" t="s">
        <v>46</v>
      </c>
    </row>
    <row r="21" spans="2:20" ht="19.5" customHeight="1">
      <c r="B21" s="2">
        <v>14</v>
      </c>
      <c r="C21" s="52"/>
      <c r="D21" s="52"/>
      <c r="E21" s="53"/>
      <c r="F21" s="59"/>
      <c r="G21" s="13">
        <f t="shared" si="4"/>
      </c>
      <c r="H21" s="54"/>
      <c r="I21" s="7">
        <f t="shared" si="0"/>
        <v>0</v>
      </c>
      <c r="J21" s="55"/>
      <c r="K21" s="55"/>
      <c r="L21" s="7">
        <f t="shared" si="1"/>
        <v>0</v>
      </c>
      <c r="M21" s="7">
        <f t="shared" si="2"/>
        <v>0</v>
      </c>
      <c r="N21" s="7">
        <f t="shared" si="3"/>
        <v>0</v>
      </c>
      <c r="O21" s="56"/>
      <c r="S21">
        <v>76</v>
      </c>
      <c r="T21" t="s">
        <v>77</v>
      </c>
    </row>
    <row r="22" spans="2:20" ht="19.5" customHeight="1">
      <c r="B22" s="2">
        <v>15</v>
      </c>
      <c r="C22" s="52"/>
      <c r="D22" s="52"/>
      <c r="E22" s="53"/>
      <c r="F22" s="59"/>
      <c r="G22" s="13">
        <f t="shared" si="4"/>
      </c>
      <c r="H22" s="54"/>
      <c r="I22" s="7">
        <f t="shared" si="0"/>
        <v>0</v>
      </c>
      <c r="J22" s="55"/>
      <c r="K22" s="55"/>
      <c r="L22" s="7">
        <f t="shared" si="1"/>
        <v>0</v>
      </c>
      <c r="M22" s="7">
        <f t="shared" si="2"/>
        <v>0</v>
      </c>
      <c r="N22" s="7">
        <f t="shared" si="3"/>
        <v>0</v>
      </c>
      <c r="O22" s="56"/>
      <c r="S22">
        <v>77</v>
      </c>
      <c r="T22" t="s">
        <v>78</v>
      </c>
    </row>
    <row r="23" spans="2:20" ht="19.5" customHeight="1">
      <c r="B23" s="2">
        <v>16</v>
      </c>
      <c r="C23" s="52"/>
      <c r="D23" s="52"/>
      <c r="E23" s="53"/>
      <c r="F23" s="59"/>
      <c r="G23" s="13">
        <f t="shared" si="4"/>
      </c>
      <c r="H23" s="54"/>
      <c r="I23" s="7">
        <f t="shared" si="0"/>
        <v>0</v>
      </c>
      <c r="J23" s="55"/>
      <c r="K23" s="55"/>
      <c r="L23" s="7">
        <f t="shared" si="1"/>
        <v>0</v>
      </c>
      <c r="M23" s="7">
        <f t="shared" si="2"/>
        <v>0</v>
      </c>
      <c r="N23" s="7">
        <f t="shared" si="3"/>
        <v>0</v>
      </c>
      <c r="O23" s="56"/>
      <c r="S23">
        <v>78</v>
      </c>
      <c r="T23" t="s">
        <v>75</v>
      </c>
    </row>
    <row r="24" spans="2:20" ht="19.5" customHeight="1">
      <c r="B24" s="2">
        <v>17</v>
      </c>
      <c r="C24" s="52"/>
      <c r="D24" s="52"/>
      <c r="E24" s="53"/>
      <c r="F24" s="59"/>
      <c r="G24" s="13">
        <f t="shared" si="4"/>
      </c>
      <c r="H24" s="54"/>
      <c r="I24" s="7">
        <f t="shared" si="0"/>
        <v>0</v>
      </c>
      <c r="J24" s="55"/>
      <c r="K24" s="55"/>
      <c r="L24" s="7">
        <f t="shared" si="1"/>
        <v>0</v>
      </c>
      <c r="M24" s="7">
        <f t="shared" si="2"/>
        <v>0</v>
      </c>
      <c r="N24" s="7">
        <f t="shared" si="3"/>
        <v>0</v>
      </c>
      <c r="O24" s="56"/>
      <c r="S24" s="58" t="s">
        <v>81</v>
      </c>
      <c r="T24" t="s">
        <v>91</v>
      </c>
    </row>
    <row r="25" spans="2:20" ht="19.5" customHeight="1">
      <c r="B25" s="2">
        <v>18</v>
      </c>
      <c r="C25" s="52"/>
      <c r="D25" s="52"/>
      <c r="E25" s="53"/>
      <c r="F25" s="59"/>
      <c r="G25" s="13">
        <f t="shared" si="4"/>
      </c>
      <c r="H25" s="54"/>
      <c r="I25" s="7">
        <f t="shared" si="0"/>
        <v>0</v>
      </c>
      <c r="J25" s="55"/>
      <c r="K25" s="55"/>
      <c r="L25" s="7">
        <f t="shared" si="1"/>
        <v>0</v>
      </c>
      <c r="M25" s="7">
        <f t="shared" si="2"/>
        <v>0</v>
      </c>
      <c r="N25" s="7">
        <f t="shared" si="3"/>
        <v>0</v>
      </c>
      <c r="O25" s="56"/>
      <c r="S25" s="58" t="s">
        <v>83</v>
      </c>
      <c r="T25" t="s">
        <v>89</v>
      </c>
    </row>
    <row r="26" spans="2:20" ht="19.5" customHeight="1">
      <c r="B26" s="2">
        <v>19</v>
      </c>
      <c r="C26" s="52"/>
      <c r="D26" s="52"/>
      <c r="E26" s="53"/>
      <c r="F26" s="59"/>
      <c r="G26" s="13">
        <f t="shared" si="4"/>
      </c>
      <c r="H26" s="54"/>
      <c r="I26" s="7">
        <f t="shared" si="0"/>
        <v>0</v>
      </c>
      <c r="J26" s="55"/>
      <c r="K26" s="55"/>
      <c r="L26" s="7">
        <f t="shared" si="1"/>
        <v>0</v>
      </c>
      <c r="M26" s="7">
        <f t="shared" si="2"/>
        <v>0</v>
      </c>
      <c r="N26" s="7">
        <f t="shared" si="3"/>
        <v>0</v>
      </c>
      <c r="O26" s="56"/>
      <c r="S26" s="58" t="s">
        <v>85</v>
      </c>
      <c r="T26" t="s">
        <v>92</v>
      </c>
    </row>
    <row r="27" spans="2:20" ht="19.5" customHeight="1" thickBot="1">
      <c r="B27" s="2">
        <v>20</v>
      </c>
      <c r="C27" s="52"/>
      <c r="D27" s="52"/>
      <c r="E27" s="53"/>
      <c r="F27" s="59"/>
      <c r="G27" s="13">
        <f t="shared" si="4"/>
      </c>
      <c r="H27" s="54"/>
      <c r="I27" s="7">
        <f t="shared" si="0"/>
        <v>0</v>
      </c>
      <c r="J27" s="55"/>
      <c r="K27" s="55"/>
      <c r="L27" s="7">
        <f t="shared" si="1"/>
        <v>0</v>
      </c>
      <c r="M27" s="7">
        <f t="shared" si="2"/>
        <v>0</v>
      </c>
      <c r="N27" s="7">
        <f t="shared" si="3"/>
        <v>0</v>
      </c>
      <c r="O27" s="56"/>
      <c r="S27" s="58" t="s">
        <v>87</v>
      </c>
      <c r="T27" t="s">
        <v>90</v>
      </c>
    </row>
    <row r="28" spans="2:15" ht="19.5" customHeight="1">
      <c r="B28" s="5"/>
      <c r="C28" s="5"/>
      <c r="D28" s="5"/>
      <c r="E28" s="5"/>
      <c r="F28" s="14"/>
      <c r="G28" s="15"/>
      <c r="H28" s="8">
        <f aca="true" t="shared" si="5" ref="H28:N28">SUM(H8:H27)</f>
        <v>0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9"/>
    </row>
  </sheetData>
  <sheetProtection/>
  <mergeCells count="1">
    <mergeCell ref="F7:G7"/>
  </mergeCells>
  <dataValidations count="1">
    <dataValidation type="list" allowBlank="1" showInputMessage="1" showErrorMessage="1" sqref="E8:E27">
      <formula1>$R$8:$R$14</formula1>
    </dataValidation>
  </dataValidations>
  <printOptions/>
  <pageMargins left="0.4330708661417323" right="0.1968503937007874" top="1.062992125984252" bottom="0.4330708661417323" header="0.5118110236220472" footer="0.2755905511811024"/>
  <pageSetup blackAndWhite="1" fitToHeight="1" fitToWidth="1" horizontalDpi="300" verticalDpi="300" orientation="landscape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8"/>
  <sheetViews>
    <sheetView view="pageBreakPreview" zoomScale="85" zoomScaleNormal="85" zoomScaleSheetLayoutView="85" zoomScalePageLayoutView="0" workbookViewId="0" topLeftCell="A1">
      <selection activeCell="O8" sqref="O8"/>
    </sheetView>
  </sheetViews>
  <sheetFormatPr defaultColWidth="9.00390625" defaultRowHeight="13.5"/>
  <cols>
    <col min="2" max="2" width="4.125" style="0" bestFit="1" customWidth="1"/>
    <col min="3" max="3" width="12.00390625" style="0" customWidth="1"/>
    <col min="4" max="4" width="13.625" style="0" customWidth="1"/>
    <col min="6" max="6" width="5.625" style="0" customWidth="1"/>
    <col min="7" max="7" width="12.50390625" style="0" customWidth="1"/>
    <col min="8" max="8" width="12.50390625" style="0" bestFit="1" customWidth="1"/>
    <col min="9" max="9" width="13.25390625" style="0" customWidth="1"/>
    <col min="10" max="11" width="10.375" style="0" customWidth="1"/>
    <col min="12" max="14" width="13.00390625" style="0" customWidth="1"/>
    <col min="18" max="18" width="13.00390625" style="0" bestFit="1" customWidth="1"/>
    <col min="19" max="19" width="3.50390625" style="0" bestFit="1" customWidth="1"/>
    <col min="20" max="20" width="25.50390625" style="0" bestFit="1" customWidth="1"/>
  </cols>
  <sheetData>
    <row r="1" ht="53.25" customHeight="1">
      <c r="B1" s="48" t="s">
        <v>79</v>
      </c>
    </row>
    <row r="2" spans="3:14" ht="14.25">
      <c r="C2" s="36"/>
      <c r="G2" s="6"/>
      <c r="N2" t="s">
        <v>37</v>
      </c>
    </row>
    <row r="3" ht="15">
      <c r="F3" s="16" t="s">
        <v>6</v>
      </c>
    </row>
    <row r="4" spans="3:14" ht="14.25">
      <c r="C4" s="6" t="s">
        <v>7</v>
      </c>
      <c r="M4" s="51" t="s">
        <v>93</v>
      </c>
      <c r="N4" s="61" t="s">
        <v>73</v>
      </c>
    </row>
    <row r="6" spans="5:15" ht="20.25" customHeight="1">
      <c r="E6" s="46" t="s">
        <v>60</v>
      </c>
      <c r="F6" s="46">
        <f>'申請書'!F10</f>
        <v>0</v>
      </c>
      <c r="G6" s="46"/>
      <c r="H6" s="47"/>
      <c r="I6" s="47"/>
      <c r="J6" s="47"/>
      <c r="K6" s="46" t="s">
        <v>61</v>
      </c>
      <c r="L6" s="47">
        <f>'申請書'!F14</f>
        <v>0</v>
      </c>
      <c r="M6" s="47"/>
      <c r="N6" s="47"/>
      <c r="O6" s="47"/>
    </row>
    <row r="7" spans="2:15" ht="41.25" customHeight="1">
      <c r="B7" s="2" t="s">
        <v>0</v>
      </c>
      <c r="C7" s="2" t="s">
        <v>1</v>
      </c>
      <c r="D7" s="2" t="s">
        <v>39</v>
      </c>
      <c r="E7" s="2" t="s">
        <v>2</v>
      </c>
      <c r="F7" s="66" t="s">
        <v>3</v>
      </c>
      <c r="G7" s="75"/>
      <c r="H7" s="2" t="s">
        <v>4</v>
      </c>
      <c r="I7" s="10" t="s">
        <v>8</v>
      </c>
      <c r="J7" s="10" t="s">
        <v>9</v>
      </c>
      <c r="K7" s="34" t="s">
        <v>52</v>
      </c>
      <c r="L7" s="10" t="s">
        <v>10</v>
      </c>
      <c r="M7" s="11" t="s">
        <v>5</v>
      </c>
      <c r="N7" s="10" t="s">
        <v>53</v>
      </c>
      <c r="O7" s="12" t="s">
        <v>74</v>
      </c>
    </row>
    <row r="8" spans="2:20" ht="19.5" customHeight="1">
      <c r="B8" s="2">
        <v>1</v>
      </c>
      <c r="C8" s="52"/>
      <c r="D8" s="52"/>
      <c r="E8" s="53"/>
      <c r="F8" s="59"/>
      <c r="G8" s="13">
        <f>IF(F8="","",VLOOKUP(F8,$S$8:$T$27,2,FALSE))</f>
      </c>
      <c r="H8" s="54"/>
      <c r="I8" s="7">
        <f aca="true" t="shared" si="0" ref="I8:I27">H8</f>
        <v>0</v>
      </c>
      <c r="J8" s="55"/>
      <c r="K8" s="55"/>
      <c r="L8" s="7">
        <f aca="true" t="shared" si="1" ref="L8:L27">I8+J8+K8</f>
        <v>0</v>
      </c>
      <c r="M8" s="7">
        <f aca="true" t="shared" si="2" ref="M8:M27">IF(O8="1/2",ROUNDUP(L8*0.5,0),ROUNDUP(L8*0.75,0))</f>
        <v>0</v>
      </c>
      <c r="N8" s="7">
        <f aca="true" t="shared" si="3" ref="N8:N27">L8-M8</f>
        <v>0</v>
      </c>
      <c r="O8" s="56"/>
      <c r="R8" t="s">
        <v>25</v>
      </c>
      <c r="S8" s="47">
        <v>11</v>
      </c>
      <c r="T8" s="47" t="s">
        <v>15</v>
      </c>
    </row>
    <row r="9" spans="2:20" ht="19.5" customHeight="1">
      <c r="B9" s="2">
        <v>2</v>
      </c>
      <c r="C9" s="52"/>
      <c r="D9" s="52"/>
      <c r="E9" s="53"/>
      <c r="F9" s="59"/>
      <c r="G9" s="13">
        <f aca="true" t="shared" si="4" ref="G9:G27">IF(F9="","",VLOOKUP(F9,$S$8:$T$27,2,FALSE))</f>
      </c>
      <c r="H9" s="54"/>
      <c r="I9" s="7">
        <f t="shared" si="0"/>
        <v>0</v>
      </c>
      <c r="J9" s="55"/>
      <c r="K9" s="55"/>
      <c r="L9" s="7">
        <f t="shared" si="1"/>
        <v>0</v>
      </c>
      <c r="M9" s="7">
        <f t="shared" si="2"/>
        <v>0</v>
      </c>
      <c r="N9" s="7">
        <f t="shared" si="3"/>
        <v>0</v>
      </c>
      <c r="O9" s="56"/>
      <c r="R9" t="s">
        <v>26</v>
      </c>
      <c r="S9" s="47">
        <v>15</v>
      </c>
      <c r="T9" s="47" t="s">
        <v>29</v>
      </c>
    </row>
    <row r="10" spans="2:20" ht="19.5" customHeight="1">
      <c r="B10" s="2">
        <v>3</v>
      </c>
      <c r="C10" s="52"/>
      <c r="D10" s="52"/>
      <c r="E10" s="53"/>
      <c r="F10" s="59"/>
      <c r="G10" s="13">
        <f t="shared" si="4"/>
      </c>
      <c r="H10" s="54"/>
      <c r="I10" s="7">
        <f t="shared" si="0"/>
        <v>0</v>
      </c>
      <c r="J10" s="55"/>
      <c r="K10" s="55"/>
      <c r="L10" s="7">
        <f t="shared" si="1"/>
        <v>0</v>
      </c>
      <c r="M10" s="7">
        <f t="shared" si="2"/>
        <v>0</v>
      </c>
      <c r="N10" s="7">
        <f t="shared" si="3"/>
        <v>0</v>
      </c>
      <c r="O10" s="56"/>
      <c r="R10" t="s">
        <v>20</v>
      </c>
      <c r="S10" s="47">
        <v>21</v>
      </c>
      <c r="T10" s="47" t="s">
        <v>30</v>
      </c>
    </row>
    <row r="11" spans="2:20" ht="19.5" customHeight="1">
      <c r="B11" s="2">
        <v>4</v>
      </c>
      <c r="C11" s="52"/>
      <c r="D11" s="52"/>
      <c r="E11" s="53"/>
      <c r="F11" s="59"/>
      <c r="G11" s="13">
        <f t="shared" si="4"/>
      </c>
      <c r="H11" s="54"/>
      <c r="I11" s="7">
        <f t="shared" si="0"/>
        <v>0</v>
      </c>
      <c r="J11" s="55"/>
      <c r="K11" s="55"/>
      <c r="L11" s="7">
        <f>I11+J11+K11</f>
        <v>0</v>
      </c>
      <c r="M11" s="7">
        <f>IF(O11="1/2",ROUNDUP(L11*0.5,0),ROUNDUP(L11*0.75,0))</f>
        <v>0</v>
      </c>
      <c r="N11" s="7">
        <f>L11-M11</f>
        <v>0</v>
      </c>
      <c r="O11" s="56"/>
      <c r="R11" t="s">
        <v>21</v>
      </c>
      <c r="S11" s="47">
        <v>24</v>
      </c>
      <c r="T11" s="47" t="s">
        <v>44</v>
      </c>
    </row>
    <row r="12" spans="2:20" ht="19.5" customHeight="1">
      <c r="B12" s="2">
        <v>5</v>
      </c>
      <c r="C12" s="52"/>
      <c r="D12" s="52"/>
      <c r="E12" s="53"/>
      <c r="F12" s="59"/>
      <c r="G12" s="13">
        <f t="shared" si="4"/>
      </c>
      <c r="H12" s="54"/>
      <c r="I12" s="7">
        <f t="shared" si="0"/>
        <v>0</v>
      </c>
      <c r="J12" s="55"/>
      <c r="K12" s="55"/>
      <c r="L12" s="7">
        <f t="shared" si="1"/>
        <v>0</v>
      </c>
      <c r="M12" s="7">
        <f t="shared" si="2"/>
        <v>0</v>
      </c>
      <c r="N12" s="7">
        <f t="shared" si="3"/>
        <v>0</v>
      </c>
      <c r="O12" s="56"/>
      <c r="R12" t="s">
        <v>24</v>
      </c>
      <c r="S12" s="47">
        <v>51</v>
      </c>
      <c r="T12" s="47" t="s">
        <v>31</v>
      </c>
    </row>
    <row r="13" spans="2:20" ht="19.5" customHeight="1">
      <c r="B13" s="2">
        <v>6</v>
      </c>
      <c r="C13" s="52"/>
      <c r="D13" s="52"/>
      <c r="E13" s="53"/>
      <c r="F13" s="59"/>
      <c r="G13" s="13">
        <f t="shared" si="4"/>
      </c>
      <c r="H13" s="54"/>
      <c r="I13" s="7">
        <f t="shared" si="0"/>
        <v>0</v>
      </c>
      <c r="J13" s="55"/>
      <c r="K13" s="55"/>
      <c r="L13" s="7">
        <f t="shared" si="1"/>
        <v>0</v>
      </c>
      <c r="M13" s="7">
        <f t="shared" si="2"/>
        <v>0</v>
      </c>
      <c r="N13" s="7">
        <f t="shared" si="3"/>
        <v>0</v>
      </c>
      <c r="O13" s="57"/>
      <c r="R13" t="s">
        <v>27</v>
      </c>
      <c r="S13" s="47">
        <v>54</v>
      </c>
      <c r="T13" s="47" t="s">
        <v>76</v>
      </c>
    </row>
    <row r="14" spans="2:20" ht="19.5" customHeight="1">
      <c r="B14" s="2">
        <v>7</v>
      </c>
      <c r="C14" s="52"/>
      <c r="D14" s="52"/>
      <c r="E14" s="53"/>
      <c r="F14" s="59"/>
      <c r="G14" s="13">
        <f t="shared" si="4"/>
      </c>
      <c r="H14" s="54"/>
      <c r="I14" s="7">
        <f t="shared" si="0"/>
        <v>0</v>
      </c>
      <c r="J14" s="55"/>
      <c r="K14" s="55"/>
      <c r="L14" s="7">
        <f t="shared" si="1"/>
        <v>0</v>
      </c>
      <c r="M14" s="7">
        <f t="shared" si="2"/>
        <v>0</v>
      </c>
      <c r="N14" s="7">
        <f t="shared" si="3"/>
        <v>0</v>
      </c>
      <c r="O14" s="57"/>
      <c r="R14" t="s">
        <v>28</v>
      </c>
      <c r="S14" s="47">
        <v>61</v>
      </c>
      <c r="T14" s="47" t="s">
        <v>32</v>
      </c>
    </row>
    <row r="15" spans="2:20" ht="19.5" customHeight="1">
      <c r="B15" s="2">
        <v>8</v>
      </c>
      <c r="C15" s="52"/>
      <c r="D15" s="52"/>
      <c r="E15" s="53"/>
      <c r="F15" s="59"/>
      <c r="G15" s="13">
        <f t="shared" si="4"/>
      </c>
      <c r="H15" s="54"/>
      <c r="I15" s="7">
        <f t="shared" si="0"/>
        <v>0</v>
      </c>
      <c r="J15" s="55"/>
      <c r="K15" s="55"/>
      <c r="L15" s="7">
        <f t="shared" si="1"/>
        <v>0</v>
      </c>
      <c r="M15" s="7">
        <f t="shared" si="2"/>
        <v>0</v>
      </c>
      <c r="N15" s="7">
        <f t="shared" si="3"/>
        <v>0</v>
      </c>
      <c r="O15" s="57"/>
      <c r="S15" s="47">
        <v>65</v>
      </c>
      <c r="T15" s="47" t="s">
        <v>33</v>
      </c>
    </row>
    <row r="16" spans="2:20" ht="19.5" customHeight="1">
      <c r="B16" s="2">
        <v>9</v>
      </c>
      <c r="C16" s="52"/>
      <c r="D16" s="52"/>
      <c r="E16" s="53"/>
      <c r="F16" s="59"/>
      <c r="G16" s="13">
        <f t="shared" si="4"/>
      </c>
      <c r="H16" s="54"/>
      <c r="I16" s="7">
        <f t="shared" si="0"/>
        <v>0</v>
      </c>
      <c r="J16" s="55"/>
      <c r="K16" s="55"/>
      <c r="L16" s="7">
        <f t="shared" si="1"/>
        <v>0</v>
      </c>
      <c r="M16" s="7">
        <f t="shared" si="2"/>
        <v>0</v>
      </c>
      <c r="N16" s="7">
        <f t="shared" si="3"/>
        <v>0</v>
      </c>
      <c r="O16" s="56"/>
      <c r="S16" s="47">
        <v>71</v>
      </c>
      <c r="T16" s="47" t="s">
        <v>34</v>
      </c>
    </row>
    <row r="17" spans="2:20" ht="19.5" customHeight="1">
      <c r="B17" s="2">
        <v>10</v>
      </c>
      <c r="C17" s="52"/>
      <c r="D17" s="52"/>
      <c r="E17" s="53"/>
      <c r="F17" s="59"/>
      <c r="G17" s="13">
        <f t="shared" si="4"/>
      </c>
      <c r="H17" s="54"/>
      <c r="I17" s="7">
        <f t="shared" si="0"/>
        <v>0</v>
      </c>
      <c r="J17" s="55"/>
      <c r="K17" s="55"/>
      <c r="L17" s="7">
        <f t="shared" si="1"/>
        <v>0</v>
      </c>
      <c r="M17" s="7">
        <f t="shared" si="2"/>
        <v>0</v>
      </c>
      <c r="N17" s="7">
        <f t="shared" si="3"/>
        <v>0</v>
      </c>
      <c r="O17" s="56"/>
      <c r="S17" s="47">
        <v>72</v>
      </c>
      <c r="T17" s="47" t="s">
        <v>35</v>
      </c>
    </row>
    <row r="18" spans="2:20" ht="19.5" customHeight="1">
      <c r="B18" s="2">
        <v>11</v>
      </c>
      <c r="C18" s="52"/>
      <c r="D18" s="52"/>
      <c r="E18" s="53"/>
      <c r="F18" s="59"/>
      <c r="G18" s="13">
        <f t="shared" si="4"/>
      </c>
      <c r="H18" s="54"/>
      <c r="I18" s="7">
        <f t="shared" si="0"/>
        <v>0</v>
      </c>
      <c r="J18" s="55"/>
      <c r="K18" s="55"/>
      <c r="L18" s="7">
        <f t="shared" si="1"/>
        <v>0</v>
      </c>
      <c r="M18" s="7">
        <f t="shared" si="2"/>
        <v>0</v>
      </c>
      <c r="N18" s="7">
        <f t="shared" si="3"/>
        <v>0</v>
      </c>
      <c r="O18" s="56"/>
      <c r="S18" s="47">
        <v>73</v>
      </c>
      <c r="T18" s="47" t="s">
        <v>36</v>
      </c>
    </row>
    <row r="19" spans="2:20" ht="19.5" customHeight="1">
      <c r="B19" s="2">
        <v>12</v>
      </c>
      <c r="C19" s="52"/>
      <c r="D19" s="52"/>
      <c r="E19" s="53"/>
      <c r="F19" s="59"/>
      <c r="G19" s="13">
        <f t="shared" si="4"/>
      </c>
      <c r="H19" s="54"/>
      <c r="I19" s="7">
        <f t="shared" si="0"/>
        <v>0</v>
      </c>
      <c r="J19" s="55"/>
      <c r="K19" s="55"/>
      <c r="L19" s="7">
        <f t="shared" si="1"/>
        <v>0</v>
      </c>
      <c r="M19" s="7">
        <f t="shared" si="2"/>
        <v>0</v>
      </c>
      <c r="N19" s="7">
        <f t="shared" si="3"/>
        <v>0</v>
      </c>
      <c r="O19" s="56"/>
      <c r="S19" s="47">
        <v>74</v>
      </c>
      <c r="T19" s="47" t="s">
        <v>45</v>
      </c>
    </row>
    <row r="20" spans="2:20" ht="19.5" customHeight="1">
      <c r="B20" s="2">
        <v>13</v>
      </c>
      <c r="C20" s="52"/>
      <c r="D20" s="52"/>
      <c r="E20" s="53"/>
      <c r="F20" s="59"/>
      <c r="G20" s="13">
        <f t="shared" si="4"/>
      </c>
      <c r="H20" s="54"/>
      <c r="I20" s="7">
        <f t="shared" si="0"/>
        <v>0</v>
      </c>
      <c r="J20" s="55"/>
      <c r="K20" s="55"/>
      <c r="L20" s="7">
        <f t="shared" si="1"/>
        <v>0</v>
      </c>
      <c r="M20" s="7">
        <f t="shared" si="2"/>
        <v>0</v>
      </c>
      <c r="N20" s="7">
        <f t="shared" si="3"/>
        <v>0</v>
      </c>
      <c r="O20" s="56"/>
      <c r="S20" s="47">
        <v>75</v>
      </c>
      <c r="T20" s="47" t="s">
        <v>46</v>
      </c>
    </row>
    <row r="21" spans="2:20" ht="19.5" customHeight="1">
      <c r="B21" s="2">
        <v>14</v>
      </c>
      <c r="C21" s="52"/>
      <c r="D21" s="52"/>
      <c r="E21" s="53"/>
      <c r="F21" s="59"/>
      <c r="G21" s="13">
        <f t="shared" si="4"/>
      </c>
      <c r="H21" s="54"/>
      <c r="I21" s="7">
        <f t="shared" si="0"/>
        <v>0</v>
      </c>
      <c r="J21" s="55"/>
      <c r="K21" s="55"/>
      <c r="L21" s="7">
        <f t="shared" si="1"/>
        <v>0</v>
      </c>
      <c r="M21" s="7">
        <f t="shared" si="2"/>
        <v>0</v>
      </c>
      <c r="N21" s="7">
        <f t="shared" si="3"/>
        <v>0</v>
      </c>
      <c r="O21" s="56"/>
      <c r="S21" s="47">
        <v>76</v>
      </c>
      <c r="T21" s="47" t="s">
        <v>77</v>
      </c>
    </row>
    <row r="22" spans="2:20" ht="19.5" customHeight="1">
      <c r="B22" s="2">
        <v>15</v>
      </c>
      <c r="C22" s="52"/>
      <c r="D22" s="52"/>
      <c r="E22" s="53"/>
      <c r="F22" s="59"/>
      <c r="G22" s="13">
        <f t="shared" si="4"/>
      </c>
      <c r="H22" s="54"/>
      <c r="I22" s="7">
        <f t="shared" si="0"/>
        <v>0</v>
      </c>
      <c r="J22" s="55"/>
      <c r="K22" s="55"/>
      <c r="L22" s="7">
        <f t="shared" si="1"/>
        <v>0</v>
      </c>
      <c r="M22" s="7">
        <f t="shared" si="2"/>
        <v>0</v>
      </c>
      <c r="N22" s="7">
        <f t="shared" si="3"/>
        <v>0</v>
      </c>
      <c r="O22" s="56"/>
      <c r="S22" s="47">
        <v>77</v>
      </c>
      <c r="T22" s="47" t="s">
        <v>78</v>
      </c>
    </row>
    <row r="23" spans="2:20" ht="19.5" customHeight="1">
      <c r="B23" s="2">
        <v>16</v>
      </c>
      <c r="C23" s="52"/>
      <c r="D23" s="52"/>
      <c r="E23" s="53"/>
      <c r="F23" s="59"/>
      <c r="G23" s="13">
        <f t="shared" si="4"/>
      </c>
      <c r="H23" s="54"/>
      <c r="I23" s="7">
        <f t="shared" si="0"/>
        <v>0</v>
      </c>
      <c r="J23" s="55"/>
      <c r="K23" s="55"/>
      <c r="L23" s="7">
        <f t="shared" si="1"/>
        <v>0</v>
      </c>
      <c r="M23" s="7">
        <f t="shared" si="2"/>
        <v>0</v>
      </c>
      <c r="N23" s="7">
        <f t="shared" si="3"/>
        <v>0</v>
      </c>
      <c r="O23" s="56"/>
      <c r="S23" s="47">
        <v>78</v>
      </c>
      <c r="T23" s="47" t="s">
        <v>75</v>
      </c>
    </row>
    <row r="24" spans="2:20" ht="19.5" customHeight="1">
      <c r="B24" s="2">
        <v>17</v>
      </c>
      <c r="C24" s="52"/>
      <c r="D24" s="52"/>
      <c r="E24" s="53"/>
      <c r="F24" s="59"/>
      <c r="G24" s="13">
        <f t="shared" si="4"/>
      </c>
      <c r="H24" s="54"/>
      <c r="I24" s="7">
        <f t="shared" si="0"/>
        <v>0</v>
      </c>
      <c r="J24" s="55"/>
      <c r="K24" s="55"/>
      <c r="L24" s="7">
        <f t="shared" si="1"/>
        <v>0</v>
      </c>
      <c r="M24" s="7">
        <f t="shared" si="2"/>
        <v>0</v>
      </c>
      <c r="N24" s="7">
        <f t="shared" si="3"/>
        <v>0</v>
      </c>
      <c r="O24" s="56"/>
      <c r="S24" s="58" t="s">
        <v>81</v>
      </c>
      <c r="T24" t="s">
        <v>91</v>
      </c>
    </row>
    <row r="25" spans="2:20" ht="19.5" customHeight="1">
      <c r="B25" s="2">
        <v>18</v>
      </c>
      <c r="C25" s="52"/>
      <c r="D25" s="52"/>
      <c r="E25" s="53"/>
      <c r="F25" s="59"/>
      <c r="G25" s="13">
        <f t="shared" si="4"/>
      </c>
      <c r="H25" s="54"/>
      <c r="I25" s="7">
        <f t="shared" si="0"/>
        <v>0</v>
      </c>
      <c r="J25" s="55"/>
      <c r="K25" s="55"/>
      <c r="L25" s="7">
        <f t="shared" si="1"/>
        <v>0</v>
      </c>
      <c r="M25" s="7">
        <f t="shared" si="2"/>
        <v>0</v>
      </c>
      <c r="N25" s="7">
        <f t="shared" si="3"/>
        <v>0</v>
      </c>
      <c r="O25" s="56"/>
      <c r="S25" s="58" t="s">
        <v>83</v>
      </c>
      <c r="T25" t="s">
        <v>89</v>
      </c>
    </row>
    <row r="26" spans="2:20" ht="19.5" customHeight="1">
      <c r="B26" s="2">
        <v>19</v>
      </c>
      <c r="C26" s="52"/>
      <c r="D26" s="52"/>
      <c r="E26" s="53"/>
      <c r="F26" s="59"/>
      <c r="G26" s="13">
        <f t="shared" si="4"/>
      </c>
      <c r="H26" s="54"/>
      <c r="I26" s="7">
        <f t="shared" si="0"/>
        <v>0</v>
      </c>
      <c r="J26" s="55"/>
      <c r="K26" s="55"/>
      <c r="L26" s="7">
        <f t="shared" si="1"/>
        <v>0</v>
      </c>
      <c r="M26" s="7">
        <f t="shared" si="2"/>
        <v>0</v>
      </c>
      <c r="N26" s="7">
        <f t="shared" si="3"/>
        <v>0</v>
      </c>
      <c r="O26" s="56"/>
      <c r="S26" s="58" t="s">
        <v>85</v>
      </c>
      <c r="T26" t="s">
        <v>92</v>
      </c>
    </row>
    <row r="27" spans="2:20" ht="19.5" customHeight="1" thickBot="1">
      <c r="B27" s="2">
        <v>20</v>
      </c>
      <c r="C27" s="52"/>
      <c r="D27" s="52"/>
      <c r="E27" s="53"/>
      <c r="F27" s="59"/>
      <c r="G27" s="13">
        <f t="shared" si="4"/>
      </c>
      <c r="H27" s="54"/>
      <c r="I27" s="7">
        <f t="shared" si="0"/>
        <v>0</v>
      </c>
      <c r="J27" s="55"/>
      <c r="K27" s="55"/>
      <c r="L27" s="7">
        <f t="shared" si="1"/>
        <v>0</v>
      </c>
      <c r="M27" s="7">
        <f t="shared" si="2"/>
        <v>0</v>
      </c>
      <c r="N27" s="7">
        <f t="shared" si="3"/>
        <v>0</v>
      </c>
      <c r="O27" s="56"/>
      <c r="S27" s="58" t="s">
        <v>87</v>
      </c>
      <c r="T27" t="s">
        <v>90</v>
      </c>
    </row>
    <row r="28" spans="2:15" ht="19.5" customHeight="1">
      <c r="B28" s="5"/>
      <c r="C28" s="5"/>
      <c r="D28" s="5"/>
      <c r="E28" s="5"/>
      <c r="F28" s="14"/>
      <c r="G28" s="15"/>
      <c r="H28" s="8">
        <f aca="true" t="shared" si="5" ref="H28:N28">SUM(H8:H27)</f>
        <v>0</v>
      </c>
      <c r="I28" s="8">
        <f t="shared" si="5"/>
        <v>0</v>
      </c>
      <c r="J28" s="8">
        <f t="shared" si="5"/>
        <v>0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0</v>
      </c>
      <c r="O28" s="9"/>
    </row>
  </sheetData>
  <sheetProtection/>
  <mergeCells count="1">
    <mergeCell ref="F7:G7"/>
  </mergeCells>
  <dataValidations count="1">
    <dataValidation type="list" allowBlank="1" showInputMessage="1" showErrorMessage="1" sqref="E8:E27">
      <formula1>$R$8:$R$14</formula1>
    </dataValidation>
  </dataValidations>
  <printOptions/>
  <pageMargins left="0.4330708661417323" right="0.1968503937007874" top="1.062992125984252" bottom="0.4330708661417323" header="0.5118110236220472" footer="0.2755905511811024"/>
  <pageSetup blackAndWhite="1" fitToHeight="1" fitToWidth="1" horizontalDpi="300" verticalDpi="3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G42"/>
  <sheetViews>
    <sheetView zoomScalePageLayoutView="0" workbookViewId="0" topLeftCell="A16">
      <selection activeCell="L17" sqref="L17"/>
    </sheetView>
  </sheetViews>
  <sheetFormatPr defaultColWidth="9.00390625" defaultRowHeight="13.5"/>
  <cols>
    <col min="1" max="1" width="6.50390625" style="0" customWidth="1"/>
    <col min="2" max="2" width="3.625" style="0" customWidth="1"/>
    <col min="3" max="3" width="16.875" style="0" customWidth="1"/>
    <col min="5" max="5" width="15.125" style="0" customWidth="1"/>
    <col min="6" max="6" width="17.00390625" style="0" customWidth="1"/>
    <col min="7" max="7" width="15.125" style="0" customWidth="1"/>
  </cols>
  <sheetData>
    <row r="2" ht="13.5">
      <c r="F2" t="s">
        <v>40</v>
      </c>
    </row>
    <row r="3" ht="13.5">
      <c r="C3" s="43" t="s">
        <v>57</v>
      </c>
    </row>
    <row r="4" spans="6:7" ht="13.5">
      <c r="F4" t="s">
        <v>94</v>
      </c>
      <c r="G4" s="42"/>
    </row>
    <row r="6" ht="13.5">
      <c r="C6" t="s">
        <v>16</v>
      </c>
    </row>
    <row r="9" spans="5:6" ht="13.5">
      <c r="E9" t="s">
        <v>49</v>
      </c>
      <c r="F9" s="37" t="s">
        <v>58</v>
      </c>
    </row>
    <row r="11" spans="5:6" ht="13.5">
      <c r="E11" t="s">
        <v>50</v>
      </c>
      <c r="F11" s="37" t="s">
        <v>64</v>
      </c>
    </row>
    <row r="12" ht="13.5">
      <c r="G12" s="76"/>
    </row>
    <row r="13" spans="5:7" ht="13.5">
      <c r="E13" s="38" t="s">
        <v>63</v>
      </c>
      <c r="F13" s="44" t="s">
        <v>65</v>
      </c>
      <c r="G13" s="76"/>
    </row>
    <row r="15" spans="5:7" ht="13.5">
      <c r="E15" t="s">
        <v>51</v>
      </c>
      <c r="F15" s="37" t="s">
        <v>100</v>
      </c>
      <c r="G15" s="39"/>
    </row>
    <row r="17" ht="13.5">
      <c r="C17" t="s">
        <v>68</v>
      </c>
    </row>
    <row r="18" ht="13.5">
      <c r="D18" s="41"/>
    </row>
    <row r="20" ht="13.5">
      <c r="C20" t="s">
        <v>67</v>
      </c>
    </row>
    <row r="23" spans="3:6" ht="14.25">
      <c r="C23" t="s">
        <v>22</v>
      </c>
      <c r="D23" s="17" t="s">
        <v>48</v>
      </c>
      <c r="E23" s="20">
        <f>G38</f>
        <v>1432</v>
      </c>
      <c r="F23" s="17" t="s">
        <v>43</v>
      </c>
    </row>
    <row r="24" spans="4:6" ht="13.5">
      <c r="D24" s="17"/>
      <c r="E24" s="17"/>
      <c r="F24" s="17"/>
    </row>
    <row r="26" ht="13.5">
      <c r="C26" t="s">
        <v>23</v>
      </c>
    </row>
    <row r="29" ht="13.5">
      <c r="C29" t="s">
        <v>19</v>
      </c>
    </row>
    <row r="30" ht="9" customHeight="1"/>
    <row r="31" spans="2:7" ht="15" customHeight="1">
      <c r="B31" s="66" t="s">
        <v>3</v>
      </c>
      <c r="C31" s="67"/>
      <c r="D31" s="2" t="s">
        <v>41</v>
      </c>
      <c r="E31" s="35" t="s">
        <v>54</v>
      </c>
      <c r="F31" s="35" t="s">
        <v>55</v>
      </c>
      <c r="G31" s="2" t="s">
        <v>56</v>
      </c>
    </row>
    <row r="32" spans="2:7" ht="15" customHeight="1">
      <c r="B32" s="32">
        <v>15</v>
      </c>
      <c r="C32" s="13" t="str">
        <f>IF(B32="","",VLOOKUP(B32,'個票（例）'!$F$30:$G$42,2,FALSE))</f>
        <v>通所介護</v>
      </c>
      <c r="D32" s="7">
        <f>IF(C32="","",COUNTIF('個票（例）'!$G$7:$G$26,C32))</f>
        <v>2</v>
      </c>
      <c r="E32" s="7">
        <f>SUMIF('個票（例）'!$G$7:$G$26,C32,'個票（例）'!$L$7:$L$26)</f>
        <v>2868</v>
      </c>
      <c r="F32" s="7">
        <f>SUMIF('個票（例）'!$G$7:$G$26,C32,'個票（例）'!$M$7:$M$26)</f>
        <v>2152</v>
      </c>
      <c r="G32" s="7">
        <f aca="true" t="shared" si="0" ref="G32:G37">E32-F32</f>
        <v>716</v>
      </c>
    </row>
    <row r="33" spans="2:7" ht="15" customHeight="1">
      <c r="B33" s="62" t="s">
        <v>87</v>
      </c>
      <c r="C33" s="13" t="str">
        <f>IF(B33="","",VLOOKUP(B33,'個票（例）'!$F$30:$G$46,2,FALSE))</f>
        <v>通所型サービス（通所介護相当）</v>
      </c>
      <c r="D33" s="7">
        <f>IF(C33="","",COUNTIF('個票（例）'!$G$7:$G$26,C33))</f>
        <v>2</v>
      </c>
      <c r="E33" s="7">
        <f>SUMIF('個票（例）'!$G$7:$G$26,C33,'個票（例）'!$L$7:$L$26)</f>
        <v>2868</v>
      </c>
      <c r="F33" s="7">
        <f>SUMIF('個票（例）'!$G$7:$G$26,C33,'個票（例）'!$M$7:$M$26)</f>
        <v>2152</v>
      </c>
      <c r="G33" s="7">
        <f t="shared" si="0"/>
        <v>716</v>
      </c>
    </row>
    <row r="34" spans="2:7" ht="15" customHeight="1">
      <c r="B34" s="32"/>
      <c r="C34" s="13">
        <f>IF(B34="","",VLOOKUP(B34,'個票（例）'!$F$30:$G$46,2,FALSE))</f>
      </c>
      <c r="D34" s="7">
        <f>IF(C34="","",COUNTIF('個票（例）'!$G$7:$G$26,C34))</f>
      </c>
      <c r="E34" s="7">
        <f>SUMIF('個票（例）'!$G$7:$G$26,C34,'個票（例）'!$L$7:$L$26)</f>
        <v>0</v>
      </c>
      <c r="F34" s="7">
        <f>SUMIF('個票（例）'!$G$7:$G$26,C34,'個票（例）'!$M$7:$M$26)</f>
        <v>0</v>
      </c>
      <c r="G34" s="7">
        <f t="shared" si="0"/>
        <v>0</v>
      </c>
    </row>
    <row r="35" spans="2:7" ht="15" customHeight="1">
      <c r="B35" s="32"/>
      <c r="C35" s="13">
        <f>IF(B35="","",VLOOKUP(B35,'個票（例）'!$F$30:$G$46,2,FALSE))</f>
      </c>
      <c r="D35" s="7">
        <f>IF(C35="","",COUNTIF('個票（例）'!$G$7:$G$26,C35))</f>
      </c>
      <c r="E35" s="7">
        <f>SUMIF('個票（例）'!$G$7:$G$26,C35,'個票（例）'!$L$7:$L$26)</f>
        <v>0</v>
      </c>
      <c r="F35" s="7">
        <f>SUMIF('個票（例）'!$G$7:$G$26,C35,'個票（例）'!$M$7:$M$26)</f>
        <v>0</v>
      </c>
      <c r="G35" s="7">
        <f t="shared" si="0"/>
        <v>0</v>
      </c>
    </row>
    <row r="36" spans="2:7" ht="15" customHeight="1">
      <c r="B36" s="32"/>
      <c r="C36" s="13">
        <f>IF(B36="","",VLOOKUP(B36,'個票（例）'!$F$30:$G$46,2,FALSE))</f>
      </c>
      <c r="D36" s="7">
        <f>IF(C36="","",COUNTIF('個票（例）'!$G$7:$G$26,C36))</f>
      </c>
      <c r="E36" s="7">
        <f>SUMIF('個票（例）'!$G$7:$G$26,C36,'個票（例）'!$L$7:$L$26)</f>
        <v>0</v>
      </c>
      <c r="F36" s="7">
        <f>SUMIF('個票（例）'!$G$7:$G$26,C36,'個票（例）'!$M$7:$M$26)</f>
        <v>0</v>
      </c>
      <c r="G36" s="7">
        <f t="shared" si="0"/>
        <v>0</v>
      </c>
    </row>
    <row r="37" spans="2:7" ht="15" customHeight="1" thickBot="1">
      <c r="B37" s="32"/>
      <c r="C37" s="13">
        <f>IF(B37="","",VLOOKUP(B37,'個票（例）'!$F$30:$G$46,2,FALSE))</f>
      </c>
      <c r="D37" s="7">
        <f>IF(C37="","",COUNTIF('個票（例）'!$G$7:$G$26,C37))</f>
      </c>
      <c r="E37" s="7">
        <f>SUMIF('個票（例）'!$G$7:$G$26,C37,'個票（例）'!$L$7:$L$26)</f>
        <v>0</v>
      </c>
      <c r="F37" s="7">
        <f>SUMIF('個票（例）'!$G$7:$G$26,C37,'個票（例）'!$M$7:$M$26)</f>
        <v>0</v>
      </c>
      <c r="G37" s="7">
        <f t="shared" si="0"/>
        <v>0</v>
      </c>
    </row>
    <row r="38" spans="2:7" ht="15" customHeight="1" thickBot="1" thickTop="1">
      <c r="B38" s="66" t="s">
        <v>17</v>
      </c>
      <c r="C38" s="67"/>
      <c r="D38" s="7">
        <f>SUM(D32:D37)</f>
        <v>4</v>
      </c>
      <c r="E38" s="7">
        <f>SUM(E32:E37)</f>
        <v>5736</v>
      </c>
      <c r="F38" s="18">
        <f>SUM(F32:F37)</f>
        <v>4304</v>
      </c>
      <c r="G38" s="19">
        <f>SUM(G32:G37)</f>
        <v>1432</v>
      </c>
    </row>
    <row r="39" ht="14.25" thickTop="1">
      <c r="G39" s="33"/>
    </row>
    <row r="40" ht="13.5">
      <c r="C40" t="s">
        <v>18</v>
      </c>
    </row>
    <row r="42" ht="13.5">
      <c r="C42" t="s">
        <v>42</v>
      </c>
    </row>
  </sheetData>
  <sheetProtection/>
  <mergeCells count="3">
    <mergeCell ref="B31:C31"/>
    <mergeCell ref="B38:C38"/>
    <mergeCell ref="G12:G13"/>
  </mergeCells>
  <printOptions/>
  <pageMargins left="0.79" right="0.22" top="1" bottom="1" header="0.512" footer="0.512"/>
  <pageSetup horizontalDpi="300" verticalDpi="300" orientation="portrait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O46"/>
  <sheetViews>
    <sheetView zoomScalePageLayoutView="0" workbookViewId="0" topLeftCell="A1">
      <selection activeCell="O7" sqref="O7"/>
    </sheetView>
  </sheetViews>
  <sheetFormatPr defaultColWidth="9.00390625" defaultRowHeight="13.5"/>
  <cols>
    <col min="2" max="2" width="4.125" style="0" bestFit="1" customWidth="1"/>
    <col min="3" max="3" width="12.00390625" style="0" customWidth="1"/>
    <col min="4" max="4" width="13.625" style="0" customWidth="1"/>
    <col min="6" max="6" width="5.625" style="0" customWidth="1"/>
    <col min="7" max="7" width="12.50390625" style="0" customWidth="1"/>
    <col min="8" max="8" width="12.50390625" style="0" bestFit="1" customWidth="1"/>
    <col min="9" max="9" width="13.25390625" style="0" customWidth="1"/>
    <col min="10" max="11" width="10.375" style="0" customWidth="1"/>
    <col min="12" max="14" width="13.00390625" style="0" customWidth="1"/>
  </cols>
  <sheetData>
    <row r="1" spans="3:14" ht="14.25">
      <c r="C1" s="36" t="s">
        <v>57</v>
      </c>
      <c r="G1" s="6"/>
      <c r="N1" t="s">
        <v>37</v>
      </c>
    </row>
    <row r="2" ht="15">
      <c r="F2" s="16" t="s">
        <v>6</v>
      </c>
    </row>
    <row r="3" spans="3:13" ht="14.25">
      <c r="C3" s="6" t="s">
        <v>7</v>
      </c>
      <c r="M3" t="s">
        <v>95</v>
      </c>
    </row>
    <row r="5" spans="6:11" ht="20.25" customHeight="1">
      <c r="F5" s="1" t="s">
        <v>99</v>
      </c>
      <c r="K5" s="1" t="s">
        <v>101</v>
      </c>
    </row>
    <row r="6" spans="2:15" ht="41.25" customHeight="1">
      <c r="B6" s="2" t="s">
        <v>0</v>
      </c>
      <c r="C6" s="2" t="s">
        <v>1</v>
      </c>
      <c r="D6" s="2" t="s">
        <v>39</v>
      </c>
      <c r="E6" s="2" t="s">
        <v>2</v>
      </c>
      <c r="F6" s="66" t="s">
        <v>3</v>
      </c>
      <c r="G6" s="75"/>
      <c r="H6" s="2" t="s">
        <v>4</v>
      </c>
      <c r="I6" s="10" t="s">
        <v>8</v>
      </c>
      <c r="J6" s="10" t="s">
        <v>9</v>
      </c>
      <c r="K6" s="34" t="s">
        <v>52</v>
      </c>
      <c r="L6" s="10" t="s">
        <v>10</v>
      </c>
      <c r="M6" s="11" t="s">
        <v>5</v>
      </c>
      <c r="N6" s="10" t="s">
        <v>53</v>
      </c>
      <c r="O6" s="12" t="s">
        <v>74</v>
      </c>
    </row>
    <row r="7" spans="2:15" ht="19.5" customHeight="1">
      <c r="B7" s="2">
        <v>1</v>
      </c>
      <c r="C7" s="23">
        <v>1011</v>
      </c>
      <c r="D7" s="23" t="s">
        <v>98</v>
      </c>
      <c r="E7" s="24" t="s">
        <v>20</v>
      </c>
      <c r="F7" s="25">
        <v>15</v>
      </c>
      <c r="G7" s="13" t="str">
        <f aca="true" t="shared" si="0" ref="G7:G25">IF(F7="","",VLOOKUP(F7,$F$30:$G$42,2,FALSE))</f>
        <v>通所介護</v>
      </c>
      <c r="H7" s="21">
        <v>1234</v>
      </c>
      <c r="I7" s="7">
        <f>H7</f>
        <v>1234</v>
      </c>
      <c r="J7" s="28">
        <v>400</v>
      </c>
      <c r="K7" s="28"/>
      <c r="L7" s="7">
        <f>I7+J7+K7</f>
        <v>1634</v>
      </c>
      <c r="M7" s="7">
        <f aca="true" t="shared" si="1" ref="M7:M24">IF(O7="1/2",ROUNDUP(L7*0.5,0),ROUNDUP(L7*0.75,0))</f>
        <v>1226</v>
      </c>
      <c r="N7" s="7">
        <f>L7-M7</f>
        <v>408</v>
      </c>
      <c r="O7" s="30"/>
    </row>
    <row r="8" spans="2:15" ht="19.5" customHeight="1">
      <c r="B8" s="2">
        <v>2</v>
      </c>
      <c r="C8" s="23">
        <v>1012</v>
      </c>
      <c r="D8" s="23" t="s">
        <v>12</v>
      </c>
      <c r="E8" s="24" t="s">
        <v>21</v>
      </c>
      <c r="F8" s="25">
        <v>15</v>
      </c>
      <c r="G8" s="13" t="str">
        <f t="shared" si="0"/>
        <v>通所介護</v>
      </c>
      <c r="H8" s="21">
        <v>1234</v>
      </c>
      <c r="I8" s="7">
        <f aca="true" t="shared" si="2" ref="I8:I26">H8</f>
        <v>1234</v>
      </c>
      <c r="J8" s="28"/>
      <c r="K8" s="28"/>
      <c r="L8" s="7">
        <f aca="true" t="shared" si="3" ref="L8:L26">I8+J8+K8</f>
        <v>1234</v>
      </c>
      <c r="M8" s="7">
        <f t="shared" si="1"/>
        <v>926</v>
      </c>
      <c r="N8" s="7">
        <f aca="true" t="shared" si="4" ref="N8:N26">L8-M8</f>
        <v>308</v>
      </c>
      <c r="O8" s="30"/>
    </row>
    <row r="9" spans="2:15" ht="19.5" customHeight="1">
      <c r="B9" s="2">
        <v>3</v>
      </c>
      <c r="C9" s="23">
        <v>2002</v>
      </c>
      <c r="D9" s="23" t="s">
        <v>13</v>
      </c>
      <c r="E9" s="24" t="s">
        <v>25</v>
      </c>
      <c r="F9" s="25" t="s">
        <v>88</v>
      </c>
      <c r="G9" s="13" t="str">
        <f>IF(F9="","",VLOOKUP(F9,$F$30:$G$46,2,FALSE))</f>
        <v>通所型サービス（通所介護相当）</v>
      </c>
      <c r="H9" s="21">
        <v>1234</v>
      </c>
      <c r="I9" s="7">
        <f t="shared" si="2"/>
        <v>1234</v>
      </c>
      <c r="J9" s="28">
        <v>400</v>
      </c>
      <c r="K9" s="28"/>
      <c r="L9" s="7">
        <f t="shared" si="3"/>
        <v>1634</v>
      </c>
      <c r="M9" s="7">
        <f t="shared" si="1"/>
        <v>1226</v>
      </c>
      <c r="N9" s="7">
        <f t="shared" si="4"/>
        <v>408</v>
      </c>
      <c r="O9" s="30"/>
    </row>
    <row r="10" spans="2:15" ht="19.5" customHeight="1">
      <c r="B10" s="2">
        <v>4</v>
      </c>
      <c r="C10" s="23">
        <v>2003</v>
      </c>
      <c r="D10" s="23" t="s">
        <v>14</v>
      </c>
      <c r="E10" s="24" t="s">
        <v>26</v>
      </c>
      <c r="F10" s="25" t="s">
        <v>88</v>
      </c>
      <c r="G10" s="13" t="str">
        <f>IF(F10="","",VLOOKUP(F10,$F$30:$G$46,2,FALSE))</f>
        <v>通所型サービス（通所介護相当）</v>
      </c>
      <c r="H10" s="21">
        <v>1234</v>
      </c>
      <c r="I10" s="7">
        <f t="shared" si="2"/>
        <v>1234</v>
      </c>
      <c r="J10" s="28"/>
      <c r="K10" s="28"/>
      <c r="L10" s="7">
        <f t="shared" si="3"/>
        <v>1234</v>
      </c>
      <c r="M10" s="7">
        <f t="shared" si="1"/>
        <v>926</v>
      </c>
      <c r="N10" s="7">
        <f t="shared" si="4"/>
        <v>308</v>
      </c>
      <c r="O10" s="30"/>
    </row>
    <row r="11" spans="2:15" ht="19.5" customHeight="1">
      <c r="B11" s="2">
        <v>5</v>
      </c>
      <c r="C11" s="23"/>
      <c r="D11" s="23"/>
      <c r="E11" s="24"/>
      <c r="F11" s="25"/>
      <c r="G11" s="13">
        <f t="shared" si="0"/>
      </c>
      <c r="H11" s="21"/>
      <c r="I11" s="7">
        <f t="shared" si="2"/>
        <v>0</v>
      </c>
      <c r="J11" s="28"/>
      <c r="K11" s="28"/>
      <c r="L11" s="7">
        <f t="shared" si="3"/>
        <v>0</v>
      </c>
      <c r="M11" s="7">
        <f t="shared" si="1"/>
        <v>0</v>
      </c>
      <c r="N11" s="7">
        <f t="shared" si="4"/>
        <v>0</v>
      </c>
      <c r="O11" s="30"/>
    </row>
    <row r="12" spans="2:15" ht="19.5" customHeight="1">
      <c r="B12" s="2">
        <v>6</v>
      </c>
      <c r="C12" s="23"/>
      <c r="D12" s="23"/>
      <c r="E12" s="24"/>
      <c r="F12" s="25"/>
      <c r="G12" s="13">
        <f t="shared" si="0"/>
      </c>
      <c r="H12" s="21"/>
      <c r="I12" s="7">
        <f t="shared" si="2"/>
        <v>0</v>
      </c>
      <c r="J12" s="28"/>
      <c r="K12" s="28"/>
      <c r="L12" s="7">
        <f t="shared" si="3"/>
        <v>0</v>
      </c>
      <c r="M12" s="7">
        <f t="shared" si="1"/>
        <v>0</v>
      </c>
      <c r="N12" s="7">
        <f t="shared" si="4"/>
        <v>0</v>
      </c>
      <c r="O12" s="30"/>
    </row>
    <row r="13" spans="2:15" ht="19.5" customHeight="1">
      <c r="B13" s="2">
        <v>7</v>
      </c>
      <c r="C13" s="23"/>
      <c r="D13" s="23"/>
      <c r="E13" s="24"/>
      <c r="F13" s="25"/>
      <c r="G13" s="13">
        <f t="shared" si="0"/>
      </c>
      <c r="H13" s="21"/>
      <c r="I13" s="7">
        <f t="shared" si="2"/>
        <v>0</v>
      </c>
      <c r="J13" s="28"/>
      <c r="K13" s="28"/>
      <c r="L13" s="7">
        <f t="shared" si="3"/>
        <v>0</v>
      </c>
      <c r="M13" s="7">
        <f t="shared" si="1"/>
        <v>0</v>
      </c>
      <c r="N13" s="7">
        <f t="shared" si="4"/>
        <v>0</v>
      </c>
      <c r="O13" s="30"/>
    </row>
    <row r="14" spans="2:15" ht="19.5" customHeight="1">
      <c r="B14" s="2">
        <v>8</v>
      </c>
      <c r="C14" s="23"/>
      <c r="D14" s="23"/>
      <c r="E14" s="24"/>
      <c r="F14" s="25"/>
      <c r="G14" s="13">
        <f t="shared" si="0"/>
      </c>
      <c r="H14" s="21"/>
      <c r="I14" s="7">
        <f t="shared" si="2"/>
        <v>0</v>
      </c>
      <c r="J14" s="28"/>
      <c r="K14" s="28"/>
      <c r="L14" s="7">
        <f t="shared" si="3"/>
        <v>0</v>
      </c>
      <c r="M14" s="7">
        <f t="shared" si="1"/>
        <v>0</v>
      </c>
      <c r="N14" s="7">
        <f t="shared" si="4"/>
        <v>0</v>
      </c>
      <c r="O14" s="30"/>
    </row>
    <row r="15" spans="2:15" ht="19.5" customHeight="1">
      <c r="B15" s="2">
        <v>9</v>
      </c>
      <c r="C15" s="23"/>
      <c r="D15" s="23"/>
      <c r="E15" s="24"/>
      <c r="F15" s="25"/>
      <c r="G15" s="13">
        <f t="shared" si="0"/>
      </c>
      <c r="H15" s="21"/>
      <c r="I15" s="7">
        <f t="shared" si="2"/>
        <v>0</v>
      </c>
      <c r="J15" s="28"/>
      <c r="K15" s="28"/>
      <c r="L15" s="7">
        <f t="shared" si="3"/>
        <v>0</v>
      </c>
      <c r="M15" s="7">
        <f t="shared" si="1"/>
        <v>0</v>
      </c>
      <c r="N15" s="7">
        <f t="shared" si="4"/>
        <v>0</v>
      </c>
      <c r="O15" s="30"/>
    </row>
    <row r="16" spans="2:15" ht="19.5" customHeight="1">
      <c r="B16" s="2">
        <v>10</v>
      </c>
      <c r="C16" s="23"/>
      <c r="D16" s="23"/>
      <c r="E16" s="24"/>
      <c r="F16" s="25"/>
      <c r="G16" s="13">
        <f t="shared" si="0"/>
      </c>
      <c r="H16" s="21"/>
      <c r="I16" s="7">
        <f t="shared" si="2"/>
        <v>0</v>
      </c>
      <c r="J16" s="28"/>
      <c r="K16" s="28"/>
      <c r="L16" s="7">
        <f t="shared" si="3"/>
        <v>0</v>
      </c>
      <c r="M16" s="7">
        <f t="shared" si="1"/>
        <v>0</v>
      </c>
      <c r="N16" s="7">
        <f t="shared" si="4"/>
        <v>0</v>
      </c>
      <c r="O16" s="30"/>
    </row>
    <row r="17" spans="2:15" ht="19.5" customHeight="1">
      <c r="B17" s="2">
        <v>11</v>
      </c>
      <c r="C17" s="23"/>
      <c r="D17" s="23"/>
      <c r="E17" s="24"/>
      <c r="F17" s="25"/>
      <c r="G17" s="13">
        <f t="shared" si="0"/>
      </c>
      <c r="H17" s="21"/>
      <c r="I17" s="7">
        <f t="shared" si="2"/>
        <v>0</v>
      </c>
      <c r="J17" s="28"/>
      <c r="K17" s="28"/>
      <c r="L17" s="7">
        <f t="shared" si="3"/>
        <v>0</v>
      </c>
      <c r="M17" s="7">
        <f t="shared" si="1"/>
        <v>0</v>
      </c>
      <c r="N17" s="7">
        <f t="shared" si="4"/>
        <v>0</v>
      </c>
      <c r="O17" s="30"/>
    </row>
    <row r="18" spans="2:15" ht="19.5" customHeight="1">
      <c r="B18" s="2">
        <v>12</v>
      </c>
      <c r="C18" s="23"/>
      <c r="D18" s="23"/>
      <c r="E18" s="24"/>
      <c r="F18" s="25"/>
      <c r="G18" s="13">
        <f t="shared" si="0"/>
      </c>
      <c r="H18" s="21"/>
      <c r="I18" s="7">
        <f t="shared" si="2"/>
        <v>0</v>
      </c>
      <c r="J18" s="28"/>
      <c r="K18" s="28"/>
      <c r="L18" s="7">
        <f t="shared" si="3"/>
        <v>0</v>
      </c>
      <c r="M18" s="7">
        <f t="shared" si="1"/>
        <v>0</v>
      </c>
      <c r="N18" s="7">
        <f t="shared" si="4"/>
        <v>0</v>
      </c>
      <c r="O18" s="30"/>
    </row>
    <row r="19" spans="2:15" ht="19.5" customHeight="1">
      <c r="B19" s="2">
        <v>13</v>
      </c>
      <c r="C19" s="23"/>
      <c r="D19" s="23"/>
      <c r="E19" s="24"/>
      <c r="F19" s="25"/>
      <c r="G19" s="13">
        <f t="shared" si="0"/>
      </c>
      <c r="H19" s="21"/>
      <c r="I19" s="7">
        <f t="shared" si="2"/>
        <v>0</v>
      </c>
      <c r="J19" s="28"/>
      <c r="K19" s="28"/>
      <c r="L19" s="7">
        <f t="shared" si="3"/>
        <v>0</v>
      </c>
      <c r="M19" s="7">
        <f t="shared" si="1"/>
        <v>0</v>
      </c>
      <c r="N19" s="7">
        <f t="shared" si="4"/>
        <v>0</v>
      </c>
      <c r="O19" s="30"/>
    </row>
    <row r="20" spans="2:15" ht="19.5" customHeight="1">
      <c r="B20" s="2">
        <v>14</v>
      </c>
      <c r="C20" s="23"/>
      <c r="D20" s="23"/>
      <c r="E20" s="24"/>
      <c r="F20" s="25"/>
      <c r="G20" s="13">
        <f t="shared" si="0"/>
      </c>
      <c r="H20" s="21"/>
      <c r="I20" s="7">
        <f t="shared" si="2"/>
        <v>0</v>
      </c>
      <c r="J20" s="28"/>
      <c r="K20" s="28"/>
      <c r="L20" s="7">
        <f t="shared" si="3"/>
        <v>0</v>
      </c>
      <c r="M20" s="7">
        <f t="shared" si="1"/>
        <v>0</v>
      </c>
      <c r="N20" s="7">
        <f t="shared" si="4"/>
        <v>0</v>
      </c>
      <c r="O20" s="30"/>
    </row>
    <row r="21" spans="2:15" ht="19.5" customHeight="1">
      <c r="B21" s="2">
        <v>15</v>
      </c>
      <c r="C21" s="23"/>
      <c r="D21" s="23"/>
      <c r="E21" s="24"/>
      <c r="F21" s="25"/>
      <c r="G21" s="13">
        <f t="shared" si="0"/>
      </c>
      <c r="H21" s="21"/>
      <c r="I21" s="7">
        <f t="shared" si="2"/>
        <v>0</v>
      </c>
      <c r="J21" s="28"/>
      <c r="K21" s="28"/>
      <c r="L21" s="7">
        <f t="shared" si="3"/>
        <v>0</v>
      </c>
      <c r="M21" s="7">
        <f t="shared" si="1"/>
        <v>0</v>
      </c>
      <c r="N21" s="7">
        <f t="shared" si="4"/>
        <v>0</v>
      </c>
      <c r="O21" s="30"/>
    </row>
    <row r="22" spans="2:15" ht="19.5" customHeight="1">
      <c r="B22" s="2">
        <v>16</v>
      </c>
      <c r="C22" s="23"/>
      <c r="D22" s="23"/>
      <c r="E22" s="24"/>
      <c r="F22" s="25"/>
      <c r="G22" s="13">
        <f t="shared" si="0"/>
      </c>
      <c r="H22" s="21"/>
      <c r="I22" s="7">
        <f t="shared" si="2"/>
        <v>0</v>
      </c>
      <c r="J22" s="28"/>
      <c r="K22" s="28"/>
      <c r="L22" s="7">
        <f t="shared" si="3"/>
        <v>0</v>
      </c>
      <c r="M22" s="7">
        <f t="shared" si="1"/>
        <v>0</v>
      </c>
      <c r="N22" s="7">
        <f t="shared" si="4"/>
        <v>0</v>
      </c>
      <c r="O22" s="30"/>
    </row>
    <row r="23" spans="2:15" ht="19.5" customHeight="1">
      <c r="B23" s="2">
        <v>17</v>
      </c>
      <c r="C23" s="23"/>
      <c r="D23" s="23"/>
      <c r="E23" s="24"/>
      <c r="F23" s="25"/>
      <c r="G23" s="13">
        <f t="shared" si="0"/>
      </c>
      <c r="H23" s="21"/>
      <c r="I23" s="7">
        <f t="shared" si="2"/>
        <v>0</v>
      </c>
      <c r="J23" s="28"/>
      <c r="K23" s="28"/>
      <c r="L23" s="7">
        <f t="shared" si="3"/>
        <v>0</v>
      </c>
      <c r="M23" s="7">
        <f t="shared" si="1"/>
        <v>0</v>
      </c>
      <c r="N23" s="7">
        <f t="shared" si="4"/>
        <v>0</v>
      </c>
      <c r="O23" s="30"/>
    </row>
    <row r="24" spans="2:15" ht="19.5" customHeight="1">
      <c r="B24" s="2">
        <v>18</v>
      </c>
      <c r="C24" s="23"/>
      <c r="D24" s="23"/>
      <c r="E24" s="24"/>
      <c r="F24" s="25"/>
      <c r="G24" s="13">
        <f t="shared" si="0"/>
      </c>
      <c r="H24" s="21"/>
      <c r="I24" s="7">
        <f t="shared" si="2"/>
        <v>0</v>
      </c>
      <c r="J24" s="28"/>
      <c r="K24" s="28"/>
      <c r="L24" s="7">
        <f t="shared" si="3"/>
        <v>0</v>
      </c>
      <c r="M24" s="7">
        <f t="shared" si="1"/>
        <v>0</v>
      </c>
      <c r="N24" s="7">
        <f t="shared" si="4"/>
        <v>0</v>
      </c>
      <c r="O24" s="30"/>
    </row>
    <row r="25" spans="2:15" ht="19.5" customHeight="1">
      <c r="B25" s="2">
        <v>19</v>
      </c>
      <c r="C25" s="23"/>
      <c r="D25" s="23"/>
      <c r="E25" s="24"/>
      <c r="F25" s="25"/>
      <c r="G25" s="13">
        <f t="shared" si="0"/>
      </c>
      <c r="H25" s="21"/>
      <c r="I25" s="7">
        <f t="shared" si="2"/>
        <v>0</v>
      </c>
      <c r="J25" s="28"/>
      <c r="K25" s="28"/>
      <c r="L25" s="7">
        <f t="shared" si="3"/>
        <v>0</v>
      </c>
      <c r="M25" s="7">
        <f>IF(O25="1/2",ROUNDUP(L25*0.5,0),ROUNDUP(L25*0.75,0))</f>
        <v>0</v>
      </c>
      <c r="N25" s="7">
        <f t="shared" si="4"/>
        <v>0</v>
      </c>
      <c r="O25" s="30"/>
    </row>
    <row r="26" spans="2:15" ht="19.5" customHeight="1" thickBot="1">
      <c r="B26" s="3">
        <v>20</v>
      </c>
      <c r="C26" s="26"/>
      <c r="D26" s="26"/>
      <c r="E26" s="24"/>
      <c r="F26" s="27"/>
      <c r="G26" s="13">
        <f>IF(F26="","",VLOOKUP(F26,$F$30:$G$42,2,FALSE))</f>
      </c>
      <c r="H26" s="22"/>
      <c r="I26" s="7">
        <f t="shared" si="2"/>
        <v>0</v>
      </c>
      <c r="J26" s="29"/>
      <c r="K26" s="29"/>
      <c r="L26" s="7">
        <f t="shared" si="3"/>
        <v>0</v>
      </c>
      <c r="M26" s="7">
        <f>IF(O26="1/2",ROUNDUP(L26*0.5,0),ROUNDUP(L26*0.75,0))</f>
        <v>0</v>
      </c>
      <c r="N26" s="7">
        <f t="shared" si="4"/>
        <v>0</v>
      </c>
      <c r="O26" s="31"/>
    </row>
    <row r="27" spans="2:15" ht="19.5" customHeight="1">
      <c r="B27" s="4" t="s">
        <v>11</v>
      </c>
      <c r="C27" s="5"/>
      <c r="D27" s="5"/>
      <c r="E27" s="5"/>
      <c r="F27" s="14"/>
      <c r="G27" s="15"/>
      <c r="H27" s="8">
        <f aca="true" t="shared" si="5" ref="H27:N27">SUM(H7:H26)</f>
        <v>4936</v>
      </c>
      <c r="I27" s="8">
        <f t="shared" si="5"/>
        <v>4936</v>
      </c>
      <c r="J27" s="8">
        <f t="shared" si="5"/>
        <v>800</v>
      </c>
      <c r="K27" s="8">
        <f t="shared" si="5"/>
        <v>0</v>
      </c>
      <c r="L27" s="8">
        <f t="shared" si="5"/>
        <v>5736</v>
      </c>
      <c r="M27" s="8">
        <f t="shared" si="5"/>
        <v>4304</v>
      </c>
      <c r="N27" s="8">
        <f t="shared" si="5"/>
        <v>1432</v>
      </c>
      <c r="O27" s="9"/>
    </row>
    <row r="30" spans="5:7" ht="13.5">
      <c r="E30" t="s">
        <v>25</v>
      </c>
      <c r="F30">
        <v>11</v>
      </c>
      <c r="G30" t="s">
        <v>15</v>
      </c>
    </row>
    <row r="31" spans="5:7" ht="13.5">
      <c r="E31" t="s">
        <v>26</v>
      </c>
      <c r="F31">
        <v>15</v>
      </c>
      <c r="G31" t="s">
        <v>29</v>
      </c>
    </row>
    <row r="32" spans="5:7" ht="13.5">
      <c r="E32" t="s">
        <v>38</v>
      </c>
      <c r="F32">
        <v>21</v>
      </c>
      <c r="G32" t="s">
        <v>30</v>
      </c>
    </row>
    <row r="33" spans="5:7" ht="13.5">
      <c r="E33" t="s">
        <v>20</v>
      </c>
      <c r="F33">
        <v>24</v>
      </c>
      <c r="G33" t="s">
        <v>44</v>
      </c>
    </row>
    <row r="34" spans="5:7" ht="13.5">
      <c r="E34" t="s">
        <v>21</v>
      </c>
      <c r="F34">
        <v>51</v>
      </c>
      <c r="G34" t="s">
        <v>31</v>
      </c>
    </row>
    <row r="35" spans="5:7" ht="13.5">
      <c r="E35" t="s">
        <v>24</v>
      </c>
      <c r="F35">
        <v>54</v>
      </c>
      <c r="G35" t="s">
        <v>47</v>
      </c>
    </row>
    <row r="36" spans="5:7" ht="13.5">
      <c r="E36" t="s">
        <v>27</v>
      </c>
      <c r="F36">
        <v>61</v>
      </c>
      <c r="G36" t="s">
        <v>32</v>
      </c>
    </row>
    <row r="37" spans="5:7" ht="13.5">
      <c r="E37" t="s">
        <v>28</v>
      </c>
      <c r="F37">
        <v>65</v>
      </c>
      <c r="G37" t="s">
        <v>33</v>
      </c>
    </row>
    <row r="38" spans="6:7" ht="13.5">
      <c r="F38">
        <v>71</v>
      </c>
      <c r="G38" t="s">
        <v>34</v>
      </c>
    </row>
    <row r="39" spans="6:7" ht="13.5">
      <c r="F39">
        <v>72</v>
      </c>
      <c r="G39" t="s">
        <v>35</v>
      </c>
    </row>
    <row r="40" spans="6:7" ht="13.5">
      <c r="F40">
        <v>73</v>
      </c>
      <c r="G40" t="s">
        <v>36</v>
      </c>
    </row>
    <row r="41" spans="6:7" ht="13.5">
      <c r="F41">
        <v>74</v>
      </c>
      <c r="G41" t="s">
        <v>45</v>
      </c>
    </row>
    <row r="42" spans="6:7" ht="13.5">
      <c r="F42">
        <v>75</v>
      </c>
      <c r="G42" t="s">
        <v>46</v>
      </c>
    </row>
    <row r="43" spans="6:7" ht="13.5">
      <c r="F43" s="58" t="s">
        <v>82</v>
      </c>
      <c r="G43" t="s">
        <v>91</v>
      </c>
    </row>
    <row r="44" spans="6:7" ht="13.5">
      <c r="F44" s="58" t="s">
        <v>84</v>
      </c>
      <c r="G44" t="s">
        <v>89</v>
      </c>
    </row>
    <row r="45" spans="6:7" ht="13.5">
      <c r="F45" s="58" t="s">
        <v>86</v>
      </c>
      <c r="G45" t="s">
        <v>92</v>
      </c>
    </row>
    <row r="46" spans="6:7" ht="13.5">
      <c r="F46" s="58" t="s">
        <v>88</v>
      </c>
      <c r="G46" t="s">
        <v>90</v>
      </c>
    </row>
  </sheetData>
  <sheetProtection/>
  <mergeCells count="1">
    <mergeCell ref="F6:G6"/>
  </mergeCells>
  <dataValidations count="1">
    <dataValidation type="list" allowBlank="1" showInputMessage="1" showErrorMessage="1" sqref="E7:E26">
      <formula1>$E$30:$E$37</formula1>
    </dataValidation>
  </dataValidations>
  <printOptions/>
  <pageMargins left="0.44" right="0.2" top="1.05" bottom="0.44" header="0.512" footer="0.29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高吉屋　光美</dc:creator>
  <cp:keywords/>
  <dc:description/>
  <cp:lastModifiedBy>川畑 勇人</cp:lastModifiedBy>
  <cp:lastPrinted>2022-03-08T07:21:44Z</cp:lastPrinted>
  <dcterms:created xsi:type="dcterms:W3CDTF">2006-05-01T23:52:07Z</dcterms:created>
  <dcterms:modified xsi:type="dcterms:W3CDTF">2023-03-22T05:22:21Z</dcterms:modified>
  <cp:category/>
  <cp:version/>
  <cp:contentType/>
  <cp:contentStatus/>
</cp:coreProperties>
</file>