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20" tabRatio="598" activeTab="0"/>
  </bookViews>
  <sheets>
    <sheet name="目次" sheetId="1" r:id="rId1"/>
    <sheet name="人口推移" sheetId="2" r:id="rId2"/>
    <sheet name="道内人口" sheetId="3" r:id="rId3"/>
    <sheet name="年齢別" sheetId="4" r:id="rId4"/>
    <sheet name="配偶" sheetId="5" r:id="rId5"/>
    <sheet name="世帯人員" sheetId="6" r:id="rId6"/>
    <sheet name="施設等" sheetId="7" r:id="rId7"/>
    <sheet name="世帯人員別" sheetId="8" r:id="rId8"/>
    <sheet name="家族類型別" sheetId="9" r:id="rId9"/>
    <sheet name="住居別" sheetId="10" r:id="rId10"/>
    <sheet name="世帯人員別65歳" sheetId="11" r:id="rId11"/>
    <sheet name="住居別65歳" sheetId="12" r:id="rId12"/>
    <sheet name="世帯人員65歳" sheetId="13" r:id="rId13"/>
    <sheet name="住宅の建て方" sheetId="14" r:id="rId14"/>
    <sheet name="夫、妻の年齢別" sheetId="15" r:id="rId15"/>
    <sheet name="国籍別" sheetId="16" r:id="rId16"/>
    <sheet name="町丁目別人口" sheetId="17" r:id="rId17"/>
    <sheet name="労働力状態" sheetId="18" r:id="rId18"/>
    <sheet name="産業" sheetId="19" r:id="rId19"/>
    <sheet name="常住地" sheetId="20" r:id="rId20"/>
    <sheet name="従業地" sheetId="21" r:id="rId21"/>
    <sheet name="年齢別就業者" sheetId="22" r:id="rId22"/>
  </sheets>
  <definedNames>
    <definedName name="_xlnm.Print_Area" localSheetId="8">'家族類型別'!$A$1:$Z$47</definedName>
    <definedName name="_xlnm.Print_Area" localSheetId="15">'国籍別'!$A$1:$O$8</definedName>
    <definedName name="_xlnm.Print_Area" localSheetId="18">'産業'!$A$1:$AT$84</definedName>
    <definedName name="_xlnm.Print_Area" localSheetId="6">'施設等'!$A$1:$L$12</definedName>
    <definedName name="_xlnm.Print_Area" localSheetId="9">'住居別'!$A$1:$G$15</definedName>
    <definedName name="_xlnm.Print_Area" localSheetId="11">'住居別65歳'!$A$1:$H$16</definedName>
    <definedName name="_xlnm.Print_Area" localSheetId="20">'従業地'!$A$1:$L$65</definedName>
    <definedName name="_xlnm.Print_Area" localSheetId="1">'人口推移'!$A$1:$I$29</definedName>
    <definedName name="_xlnm.Print_Area" localSheetId="5">'世帯人員'!$A$1:$H$6</definedName>
    <definedName name="_xlnm.Print_Area" localSheetId="7">'世帯人員別'!$A$1:$J$17</definedName>
    <definedName name="_xlnm.Print_Area" localSheetId="16">'町丁目別人口'!$A$1:$GP$57</definedName>
    <definedName name="_xlnm.Print_Area" localSheetId="2">'道内人口'!$A$1:$F$63</definedName>
    <definedName name="_xlnm.Print_Area" localSheetId="3">'年齢別'!$A$1:$H$90</definedName>
    <definedName name="_xlnm.Print_Area" localSheetId="4">'配偶'!$A$1:$L$30</definedName>
    <definedName name="_xlnm.Print_Area" localSheetId="14">'夫、妻の年齢別'!$A$1:$J$14</definedName>
    <definedName name="_xlnm.Print_Area" localSheetId="17">'労働力状態'!$A$1:$S$80</definedName>
  </definedNames>
  <calcPr fullCalcOnLoad="1"/>
</workbook>
</file>

<file path=xl/sharedStrings.xml><?xml version="1.0" encoding="utf-8"?>
<sst xmlns="http://schemas.openxmlformats.org/spreadsheetml/2006/main" count="3359" uniqueCount="901">
  <si>
    <t>不詳</t>
  </si>
  <si>
    <t>他都府県で
従業 ・通学</t>
  </si>
  <si>
    <t>他都府県で
従　　　　業</t>
  </si>
  <si>
    <t>う　　　ち
他都府県に
常 　     住</t>
  </si>
  <si>
    <t>自宅外の自
市区町村で
従         業</t>
  </si>
  <si>
    <t>男             女
年齢（5歳階級）</t>
  </si>
  <si>
    <t>男              女
年齢（5歳階級）</t>
  </si>
  <si>
    <t>男　　　　　　　女
年齢 （5歳階級）</t>
  </si>
  <si>
    <t>18歳未満
世帯人員</t>
  </si>
  <si>
    <t>母子世帯（他の世帯員がいる世帯を含む）</t>
  </si>
  <si>
    <t>父子世帯</t>
  </si>
  <si>
    <t>父子世帯（他の世帯員がいる世帯を含む）</t>
  </si>
  <si>
    <t>（再　　　掲）</t>
  </si>
  <si>
    <t>6 歳未満
世帯人員</t>
  </si>
  <si>
    <t>（ 再  掲 ）</t>
  </si>
  <si>
    <t>Ｂ</t>
  </si>
  <si>
    <t>Ｃ</t>
  </si>
  <si>
    <t>3世代世帯</t>
  </si>
  <si>
    <t>（ 再  掲 ）</t>
  </si>
  <si>
    <t>(1)</t>
  </si>
  <si>
    <t>①</t>
  </si>
  <si>
    <t>②</t>
  </si>
  <si>
    <t>(6)</t>
  </si>
  <si>
    <t>①</t>
  </si>
  <si>
    <t>(7)</t>
  </si>
  <si>
    <t>①</t>
  </si>
  <si>
    <t>(8)</t>
  </si>
  <si>
    <t>①</t>
  </si>
  <si>
    <t>(9)</t>
  </si>
  <si>
    <t>(12)</t>
  </si>
  <si>
    <t>(13)</t>
  </si>
  <si>
    <t>世帯数</t>
  </si>
  <si>
    <t>世帯人員</t>
  </si>
  <si>
    <t>親族のみの世帯</t>
  </si>
  <si>
    <t>核家族以外の世帯</t>
  </si>
  <si>
    <t>非親族を含む世帯</t>
  </si>
  <si>
    <t>夫婦，子供と両親から成る世帯</t>
  </si>
  <si>
    <t>夫婦，子供とひとり親から成る世帯</t>
  </si>
  <si>
    <t>夫婦，子供と他の親族（親を含まない）から成る世帯</t>
  </si>
  <si>
    <t>夫婦，親と他の親族（子供を含まない）から成る世帯</t>
  </si>
  <si>
    <t>夫婦，子供，親と他の親族から成る世帯</t>
  </si>
  <si>
    <t>夫婦，子供，夫の親と他の親族から成る世帯</t>
  </si>
  <si>
    <t>夫婦，子供，妻の親と他の親族から成る世帯</t>
  </si>
  <si>
    <t>他に分類されない世帯</t>
  </si>
  <si>
    <t>10人以上</t>
  </si>
  <si>
    <t>タイ</t>
  </si>
  <si>
    <t>インド
ネシア</t>
  </si>
  <si>
    <t>ベトナム</t>
  </si>
  <si>
    <t>イギリス</t>
  </si>
  <si>
    <t>アメリカ</t>
  </si>
  <si>
    <t>ブラジル</t>
  </si>
  <si>
    <t>ペルー</t>
  </si>
  <si>
    <t>韓 国、
 朝 鮮</t>
  </si>
  <si>
    <t xml:space="preserve"> （臨時調査）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</si>
  <si>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</si>
  <si>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</si>
  <si>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</si>
  <si>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</si>
  <si>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</si>
  <si>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</si>
  <si>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</si>
  <si>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</si>
  <si>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</si>
  <si>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</si>
  <si>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</si>
  <si>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</si>
  <si>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第13回</t>
  </si>
  <si>
    <t>第14回</t>
  </si>
  <si>
    <t>第15回</t>
  </si>
  <si>
    <t>清田区</t>
  </si>
  <si>
    <t>第16回</t>
  </si>
  <si>
    <t>第17回</t>
  </si>
  <si>
    <t>第18回</t>
  </si>
  <si>
    <t>国勢調査</t>
  </si>
  <si>
    <t>自宅で
従      業</t>
  </si>
  <si>
    <t>自宅外の自
市区町村で
従業 ･ 通学</t>
  </si>
  <si>
    <t>道内他市区
町   村   で
従業 ･ 通学</t>
  </si>
  <si>
    <t>３．年齢（各歳）、　男女別人口</t>
  </si>
  <si>
    <t>４．配偶関係（４区分）、年齢（５歳階級）、男女別１５歳以上人口</t>
  </si>
  <si>
    <t>５．世帯人員（１０区分）別一般世帯数及び一般世帯人員</t>
  </si>
  <si>
    <t>　　　　　　７．世帯人員（７区分）別一般世帯数及び一般世帯人員
　　　　　　　　〈６歳未満・１８歳未満世帯員のいる一般世帯 - 特掲〉</t>
  </si>
  <si>
    <t>うち道内他
市区町村に
常　    　住</t>
  </si>
  <si>
    <t>世帯</t>
  </si>
  <si>
    <t>総数</t>
  </si>
  <si>
    <t>未婚</t>
  </si>
  <si>
    <t>死別</t>
  </si>
  <si>
    <t>離別</t>
  </si>
  <si>
    <t>一般世帯数</t>
  </si>
  <si>
    <t>世帯数</t>
  </si>
  <si>
    <t>世帯人員</t>
  </si>
  <si>
    <t>（ 再  掲 ）</t>
  </si>
  <si>
    <t>世帯数</t>
  </si>
  <si>
    <t>家事</t>
  </si>
  <si>
    <t>通学</t>
  </si>
  <si>
    <t>家  事  の
ほか仕事</t>
  </si>
  <si>
    <t>通  学 の
かたわら
仕        事</t>
  </si>
  <si>
    <t>男        女
年齢（5歳階級）</t>
  </si>
  <si>
    <t>３．年齢（各歳）、男女別人口</t>
  </si>
  <si>
    <t>４．配偶関係（４区分）、年齢（５歳階級）、男女別１５歳以上人口</t>
  </si>
  <si>
    <t>５．世帯人員（１０区分）別一般世帯数及び一般世帯人員</t>
  </si>
  <si>
    <t>６．施設等の世帯の種類（６区分）、世帯人員（４区分）別施設等の世帯数及び施設等の世帯人員</t>
  </si>
  <si>
    <t>７．世帯人員（７区分）別一般世帯数及び一般世帯人員＜６歳未満・１８歳未満世帯員のいる一般世帯－特掲＞</t>
  </si>
  <si>
    <t>９．住居の種類・住宅の所有関係（６区分）別一般世帯数、一般世帯人員、１世帯当たり人員</t>
  </si>
  <si>
    <t>１０．世帯人員（７区分）別６５歳以上世帯員のいる一般世帯数、一般世帯人員及び６５歳以上世帯人員</t>
  </si>
  <si>
    <t>１１．住居の種類・住宅の所有の関係（６区分）別６５歳以上世帯員のいる一般世帯数、一般世帯人員、６５歳以上世帯人員、１世帯当たり人員</t>
  </si>
  <si>
    <t>１２．世帯人員（７区分）、住宅の所有の関係（５区分）別住宅に住む６５歳以上世帯員のいる一般世帯数</t>
  </si>
  <si>
    <t>（ 別  掲 ）
15歳未満通学者
を含む通学者数</t>
  </si>
  <si>
    <t>寮・寄宿舎の学生・生徒</t>
  </si>
  <si>
    <t>各年10月1日現在</t>
  </si>
  <si>
    <t>Ａ</t>
  </si>
  <si>
    <t xml:space="preserve">    その他の区</t>
  </si>
  <si>
    <t>主世帯
人員</t>
  </si>
  <si>
    <t>他市区町村に常住</t>
  </si>
  <si>
    <t>男女別１５歳以上人口〈雇用者 - 特掲〉</t>
  </si>
  <si>
    <t>労働力</t>
  </si>
  <si>
    <t>人口</t>
  </si>
  <si>
    <t>数</t>
  </si>
  <si>
    <t>年</t>
  </si>
  <si>
    <t>年</t>
  </si>
  <si>
    <t>釧路市</t>
  </si>
  <si>
    <t>１．人口の推移</t>
  </si>
  <si>
    <t>85歳以上</t>
  </si>
  <si>
    <t>夫婦のみの世帯</t>
  </si>
  <si>
    <t>兄弟姉妹のみから成る世帯</t>
  </si>
  <si>
    <t>中国</t>
  </si>
  <si>
    <t>フィリピン</t>
  </si>
  <si>
    <t>主世帯</t>
  </si>
  <si>
    <t>住宅以外に住む一般世帯</t>
  </si>
  <si>
    <t>一戸建</t>
  </si>
  <si>
    <t>長屋建</t>
  </si>
  <si>
    <t>共同住宅</t>
  </si>
  <si>
    <t>建物全体の階数</t>
  </si>
  <si>
    <t>世帯が住んでいる階</t>
  </si>
  <si>
    <t>その他</t>
  </si>
  <si>
    <t>85歳以上</t>
  </si>
  <si>
    <t>総数</t>
  </si>
  <si>
    <t>有配偶の女性就業者</t>
  </si>
  <si>
    <t>常住地による従業・通学市区町村</t>
  </si>
  <si>
    <t>15歳以上就業者数</t>
  </si>
  <si>
    <t>15歳以上通学者数</t>
  </si>
  <si>
    <t>当地に常住する就業者・通学者</t>
  </si>
  <si>
    <t>自市町村で従業・通学</t>
  </si>
  <si>
    <t>自                       宅</t>
  </si>
  <si>
    <t>自          宅          外</t>
  </si>
  <si>
    <t>他市区町村で従業・通学</t>
  </si>
  <si>
    <t>道内</t>
  </si>
  <si>
    <t>札幌市</t>
  </si>
  <si>
    <t>中央区</t>
  </si>
  <si>
    <t>その他の区</t>
  </si>
  <si>
    <t>標茶町</t>
  </si>
  <si>
    <t>弟子屈町</t>
  </si>
  <si>
    <t>鶴居村</t>
  </si>
  <si>
    <t>別海町</t>
  </si>
  <si>
    <t>中標津町</t>
  </si>
  <si>
    <t>その他の市町村</t>
  </si>
  <si>
    <t>他県</t>
  </si>
  <si>
    <t>宮城県</t>
  </si>
  <si>
    <t>東京都</t>
  </si>
  <si>
    <t>特別区部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</si>
  <si>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</si>
  <si>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</si>
  <si>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</si>
  <si>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</si>
  <si>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</si>
  <si>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</si>
  <si>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</si>
  <si>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</si>
  <si>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</si>
  <si>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</si>
  <si>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</si>
  <si>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</si>
  <si>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</si>
  <si>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　　（ 再  掲 ）</t>
  </si>
  <si>
    <t>神奈川県</t>
  </si>
  <si>
    <t>その他の都道府県</t>
  </si>
  <si>
    <t>15歳以上就業者数</t>
  </si>
  <si>
    <t>自市町村に常住</t>
  </si>
  <si>
    <t>自宅</t>
  </si>
  <si>
    <t>自宅外</t>
  </si>
  <si>
    <t>道内</t>
  </si>
  <si>
    <t>札幌市</t>
  </si>
  <si>
    <t>中央区</t>
  </si>
  <si>
    <t>弟子屈町</t>
  </si>
  <si>
    <t>中標津町</t>
  </si>
  <si>
    <t>その他の市町村</t>
  </si>
  <si>
    <t>青森県</t>
  </si>
  <si>
    <t>岩手県</t>
  </si>
  <si>
    <t>その他の市町村</t>
  </si>
  <si>
    <t>その他の都道府県</t>
  </si>
  <si>
    <t>15歳未満</t>
  </si>
  <si>
    <t>65歳以上</t>
  </si>
  <si>
    <t>75歳以上</t>
  </si>
  <si>
    <t>15～19歳</t>
  </si>
  <si>
    <t>男</t>
  </si>
  <si>
    <t>女</t>
  </si>
  <si>
    <t>地区・町丁目</t>
  </si>
  <si>
    <t>世     帯</t>
  </si>
  <si>
    <t>男</t>
  </si>
  <si>
    <t>女</t>
  </si>
  <si>
    <t>計</t>
  </si>
  <si>
    <t>11</t>
  </si>
  <si>
    <t>丁</t>
  </si>
  <si>
    <t>目</t>
  </si>
  <si>
    <t>橋北地区</t>
  </si>
  <si>
    <t>旭町</t>
  </si>
  <si>
    <t>錦町</t>
  </si>
  <si>
    <t>2</t>
  </si>
  <si>
    <t>3</t>
  </si>
  <si>
    <t>4</t>
  </si>
  <si>
    <t>5</t>
  </si>
  <si>
    <t>6</t>
  </si>
  <si>
    <t>7</t>
  </si>
  <si>
    <t>黒金町</t>
  </si>
  <si>
    <t>8</t>
  </si>
  <si>
    <t>9</t>
  </si>
  <si>
    <t>10</t>
  </si>
  <si>
    <t>12</t>
  </si>
  <si>
    <t>13</t>
  </si>
  <si>
    <t>末広町</t>
  </si>
  <si>
    <t>14</t>
  </si>
  <si>
    <t>幸町</t>
  </si>
  <si>
    <t>栄町</t>
  </si>
  <si>
    <t>浪花町</t>
  </si>
  <si>
    <t>寿</t>
  </si>
  <si>
    <t>川上町</t>
  </si>
  <si>
    <t>1</t>
  </si>
  <si>
    <t>2</t>
  </si>
  <si>
    <t>南浜町</t>
  </si>
  <si>
    <t>宝町</t>
  </si>
  <si>
    <t>海運</t>
  </si>
  <si>
    <t>浜町</t>
  </si>
  <si>
    <t>鉄北地区</t>
  </si>
  <si>
    <t>川北町</t>
  </si>
  <si>
    <t>堀川町</t>
  </si>
  <si>
    <t>新釧路町</t>
  </si>
  <si>
    <t>松浦町</t>
  </si>
  <si>
    <t>大町</t>
  </si>
  <si>
    <t>新富町</t>
  </si>
  <si>
    <t>新橋大通</t>
  </si>
  <si>
    <t>入舟</t>
  </si>
  <si>
    <t>白金町</t>
  </si>
  <si>
    <t>若竹町</t>
  </si>
  <si>
    <t>若草町</t>
  </si>
  <si>
    <t>喜多町</t>
  </si>
  <si>
    <t>港町</t>
  </si>
  <si>
    <t>春日町</t>
  </si>
  <si>
    <t>知人町</t>
  </si>
  <si>
    <t>新川町</t>
  </si>
  <si>
    <t>米町</t>
  </si>
  <si>
    <t>住之江町</t>
  </si>
  <si>
    <t>駒場町</t>
  </si>
  <si>
    <t>川端町</t>
  </si>
  <si>
    <t>共栄大通</t>
  </si>
  <si>
    <t>弥生</t>
  </si>
  <si>
    <t>浦見</t>
  </si>
  <si>
    <t>若松町</t>
  </si>
  <si>
    <t>双葉町</t>
  </si>
  <si>
    <t>新栄町</t>
  </si>
  <si>
    <t>中島町</t>
  </si>
  <si>
    <t>宮本</t>
  </si>
  <si>
    <t>花園町</t>
  </si>
  <si>
    <t>柳町</t>
  </si>
  <si>
    <t>暁町</t>
  </si>
  <si>
    <t>富士見</t>
  </si>
  <si>
    <t>治水町</t>
  </si>
  <si>
    <t>橋南地区</t>
  </si>
  <si>
    <t>南大通</t>
  </si>
  <si>
    <t>柏木町</t>
  </si>
  <si>
    <t>幣舞町</t>
  </si>
  <si>
    <t>大川町</t>
  </si>
  <si>
    <t>住吉</t>
  </si>
  <si>
    <t>城山</t>
  </si>
  <si>
    <t>材木町</t>
  </si>
  <si>
    <t>千歳町</t>
  </si>
  <si>
    <t>貝塚</t>
  </si>
  <si>
    <t>益浦</t>
  </si>
  <si>
    <t>桂恋</t>
  </si>
  <si>
    <t>三津浦</t>
  </si>
  <si>
    <t>高山</t>
  </si>
  <si>
    <t>千代ノ浦</t>
  </si>
  <si>
    <t>紫雲台</t>
  </si>
  <si>
    <t>白樺台</t>
  </si>
  <si>
    <t>春湖台</t>
  </si>
  <si>
    <t>春採地区</t>
  </si>
  <si>
    <t>愛国地区</t>
  </si>
  <si>
    <t>武佐</t>
  </si>
  <si>
    <t>古川町</t>
  </si>
  <si>
    <t>入江町</t>
  </si>
  <si>
    <t>光陽町</t>
  </si>
  <si>
    <t>東川町</t>
  </si>
  <si>
    <t>豊川町</t>
  </si>
  <si>
    <t>中園町</t>
  </si>
  <si>
    <t>春採</t>
  </si>
  <si>
    <t>美原</t>
  </si>
  <si>
    <t>愛国</t>
  </si>
  <si>
    <t>愛国東</t>
  </si>
  <si>
    <t>興津</t>
  </si>
  <si>
    <t>愛国西</t>
  </si>
  <si>
    <t>芦野</t>
  </si>
  <si>
    <t>鳥取北</t>
  </si>
  <si>
    <t>文苑</t>
  </si>
  <si>
    <t>鳥取地区</t>
  </si>
  <si>
    <t>新富士町</t>
  </si>
  <si>
    <t>鳥取南</t>
  </si>
  <si>
    <t>昭和</t>
  </si>
  <si>
    <t>北園</t>
  </si>
  <si>
    <t>昭和町</t>
  </si>
  <si>
    <t>安原</t>
  </si>
  <si>
    <t>西港</t>
  </si>
  <si>
    <t>大楽毛地区</t>
  </si>
  <si>
    <t>昭和北</t>
  </si>
  <si>
    <t>大楽毛</t>
  </si>
  <si>
    <t>昭和中央</t>
  </si>
  <si>
    <t>大楽毛西</t>
  </si>
  <si>
    <t>大楽毛北</t>
  </si>
  <si>
    <t>昭和南</t>
  </si>
  <si>
    <t>大楽毛南</t>
  </si>
  <si>
    <t>鳥取大通</t>
  </si>
  <si>
    <t>星が浦大通</t>
  </si>
  <si>
    <t>星が浦北</t>
  </si>
  <si>
    <t>星が浦南</t>
  </si>
  <si>
    <t>北斗</t>
  </si>
  <si>
    <t>鶴野</t>
  </si>
  <si>
    <t>鶴野東</t>
  </si>
  <si>
    <t>新野</t>
  </si>
  <si>
    <t>美濃</t>
  </si>
  <si>
    <t>鶴丘</t>
  </si>
  <si>
    <t>山花</t>
  </si>
  <si>
    <t>駒牧</t>
  </si>
  <si>
    <t>桜田</t>
  </si>
  <si>
    <t>本町地区</t>
  </si>
  <si>
    <t>阿寒湖温泉地区</t>
  </si>
  <si>
    <t>各年10月1日現在</t>
  </si>
  <si>
    <t>地域</t>
  </si>
  <si>
    <t xml:space="preserve">中央区  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</si>
  <si>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</si>
  <si>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</si>
  <si>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</si>
  <si>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</si>
  <si>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</si>
  <si>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</si>
  <si>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</si>
  <si>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</si>
  <si>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</si>
  <si>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函館市</t>
  </si>
  <si>
    <t>小樽市</t>
  </si>
  <si>
    <t>旭川市</t>
  </si>
  <si>
    <t>室蘭市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</si>
  <si>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</si>
  <si>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</si>
  <si>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</si>
  <si>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</si>
  <si>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</si>
  <si>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</si>
  <si>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</si>
  <si>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</si>
  <si>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</si>
  <si>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</si>
  <si>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</si>
  <si>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</si>
  <si>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</si>
  <si>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</si>
  <si>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</si>
  <si>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</si>
  <si>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</si>
  <si>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</si>
  <si>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</si>
  <si>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</si>
  <si>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</si>
  <si>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</si>
  <si>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</si>
  <si>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</si>
  <si>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</si>
  <si>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</si>
  <si>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</si>
  <si>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</si>
  <si>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</si>
  <si>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</si>
  <si>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</si>
  <si>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</si>
  <si>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</si>
  <si>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</si>
  <si>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</si>
  <si>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55～59歳</t>
  </si>
  <si>
    <t>0～4歳</t>
  </si>
  <si>
    <t>60～64歳</t>
  </si>
  <si>
    <t>5～9歳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</si>
  <si>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</si>
  <si>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</si>
  <si>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</si>
  <si>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</si>
  <si>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</si>
  <si>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</si>
  <si>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</si>
  <si>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</si>
  <si>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</si>
  <si>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</si>
  <si>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</si>
  <si>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</si>
  <si>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</si>
  <si>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</si>
  <si>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100歳以上</t>
  </si>
  <si>
    <t>45～49歳</t>
  </si>
  <si>
    <t>65～74歳</t>
  </si>
  <si>
    <t>50～54歳</t>
  </si>
  <si>
    <t>75歳以上</t>
  </si>
  <si>
    <t>年齢別割合（％）</t>
  </si>
  <si>
    <t>平均年齢</t>
  </si>
  <si>
    <t>年齢中位数</t>
  </si>
  <si>
    <t>年齢(5歳階級）</t>
  </si>
  <si>
    <t>有配偶</t>
  </si>
  <si>
    <t>100歳以上</t>
  </si>
  <si>
    <t>一般世帯</t>
  </si>
  <si>
    <t>65歳以上</t>
  </si>
  <si>
    <t>一般世帯数</t>
  </si>
  <si>
    <t>総数</t>
  </si>
  <si>
    <t>世帯人員</t>
  </si>
  <si>
    <t>社会施設の入所者</t>
  </si>
  <si>
    <t>自衛隊営舎内居住者</t>
  </si>
  <si>
    <t>その他</t>
  </si>
  <si>
    <t>矯正施設の入所者</t>
  </si>
  <si>
    <t>一般世帯人員</t>
  </si>
  <si>
    <t>世帯数</t>
  </si>
  <si>
    <t>住宅に住む一般世帯</t>
  </si>
  <si>
    <t>主世帯</t>
  </si>
  <si>
    <t>持ち家</t>
  </si>
  <si>
    <t>民営の借家</t>
  </si>
  <si>
    <t>給与住宅</t>
  </si>
  <si>
    <t>間借り</t>
  </si>
  <si>
    <t>核家族世帯</t>
  </si>
  <si>
    <t>(2)</t>
  </si>
  <si>
    <t>（注）…無国籍及び国名 「不詳」 を含む。</t>
  </si>
  <si>
    <t>夫婦と子供から成る世帯</t>
  </si>
  <si>
    <t>(3)</t>
  </si>
  <si>
    <t>男親と子供から成る世帯</t>
  </si>
  <si>
    <t>(4)</t>
  </si>
  <si>
    <t>女親と子供から成る世帯</t>
  </si>
  <si>
    <t>夫婦と両親から成る世帯</t>
  </si>
  <si>
    <t>夫婦とひとり親から成る世帯</t>
  </si>
  <si>
    <t>(10)</t>
  </si>
  <si>
    <t>(11)</t>
  </si>
  <si>
    <t>(14)</t>
  </si>
  <si>
    <t>単独世帯</t>
  </si>
  <si>
    <t>母子世帯</t>
  </si>
  <si>
    <t>主世帯数</t>
  </si>
  <si>
    <t>総</t>
  </si>
  <si>
    <t>男</t>
  </si>
  <si>
    <t>非労働力人口</t>
  </si>
  <si>
    <t>就業者</t>
  </si>
  <si>
    <t>完全失業者</t>
  </si>
  <si>
    <t>主に仕事</t>
  </si>
  <si>
    <t>休業者</t>
  </si>
  <si>
    <t>85歳以上</t>
  </si>
  <si>
    <t>漁業</t>
  </si>
  <si>
    <t>建設業</t>
  </si>
  <si>
    <t>製造業</t>
  </si>
  <si>
    <t>仲浜町</t>
  </si>
  <si>
    <t>広里</t>
  </si>
  <si>
    <t>中鶴野</t>
  </si>
  <si>
    <t>音羽</t>
  </si>
  <si>
    <t>青山</t>
  </si>
  <si>
    <t>釧路市</t>
  </si>
  <si>
    <t>津別町</t>
  </si>
  <si>
    <t>１．人口の推移</t>
  </si>
  <si>
    <t>第３編　国勢調査結果</t>
  </si>
  <si>
    <t>‐つづき‐</t>
  </si>
  <si>
    <t>‐つづき‐</t>
  </si>
  <si>
    <t>1</t>
  </si>
  <si>
    <t>1</t>
  </si>
  <si>
    <t>2</t>
  </si>
  <si>
    <t>5</t>
  </si>
  <si>
    <t>2</t>
  </si>
  <si>
    <t>3</t>
  </si>
  <si>
    <t>4</t>
  </si>
  <si>
    <t>5</t>
  </si>
  <si>
    <t>1</t>
  </si>
  <si>
    <t>2</t>
  </si>
  <si>
    <t>6</t>
  </si>
  <si>
    <t>14</t>
  </si>
  <si>
    <t>3</t>
  </si>
  <si>
    <t>6</t>
  </si>
  <si>
    <t>7</t>
  </si>
  <si>
    <t>10</t>
  </si>
  <si>
    <t>1</t>
  </si>
  <si>
    <t>1</t>
  </si>
  <si>
    <t>1</t>
  </si>
  <si>
    <t>4</t>
  </si>
  <si>
    <t>1</t>
  </si>
  <si>
    <t>従業地・通学地による常住市区町村</t>
  </si>
  <si>
    <t>計</t>
  </si>
  <si>
    <t>調査年</t>
  </si>
  <si>
    <t>人口</t>
  </si>
  <si>
    <t>備考</t>
  </si>
  <si>
    <t>総数</t>
  </si>
  <si>
    <t>従業も通
学もして
い  な  い</t>
  </si>
  <si>
    <t>人口</t>
  </si>
  <si>
    <t>実数</t>
  </si>
  <si>
    <t>率  （％）</t>
  </si>
  <si>
    <t>年齢 （各歳）</t>
  </si>
  <si>
    <t>世帯の家族類型 （22区分）</t>
  </si>
  <si>
    <t>総数</t>
  </si>
  <si>
    <t>1・2階建</t>
  </si>
  <si>
    <t>6階建以上</t>
  </si>
  <si>
    <t>7人以上</t>
  </si>
  <si>
    <t>50人
以上</t>
  </si>
  <si>
    <t>Ⅰ</t>
  </si>
  <si>
    <t>Ⅱ</t>
  </si>
  <si>
    <t>釧路市</t>
  </si>
  <si>
    <t>弁天ケ浜</t>
  </si>
  <si>
    <t>鶴ケ岱</t>
  </si>
  <si>
    <t>緑ケ岡</t>
  </si>
  <si>
    <t>桜ケ岡</t>
  </si>
  <si>
    <t>世帯人員
が1人</t>
  </si>
  <si>
    <t>　１２．世帯人員（７区分）、 住宅の所有の関係（５区分）別住宅に住む
　　　　６５歳以上世帯員のいる一般世帯数</t>
  </si>
  <si>
    <t>住宅の所有の関係 （5区分）</t>
  </si>
  <si>
    <t>　　　１０．世帯人員（７区分）別６５歳以上世帯員のいる一般世帯数、
　　　　　　一般世帯人員及び６５歳以上世帯人員</t>
  </si>
  <si>
    <t>宿泊業，
飲        食
サービス業</t>
  </si>
  <si>
    <t>生 活 関 連
サービス業，
娯 楽 業</t>
  </si>
  <si>
    <t>教       育，
学習支援業</t>
  </si>
  <si>
    <r>
      <t xml:space="preserve">公務
</t>
    </r>
    <r>
      <rPr>
        <sz val="6"/>
        <rFont val="ＭＳ Ｐ明朝"/>
        <family val="1"/>
      </rPr>
      <t>（他に分類されるものを除く）</t>
    </r>
  </si>
  <si>
    <t>総　　数</t>
  </si>
  <si>
    <t>不詳</t>
  </si>
  <si>
    <t>住宅の建て方  （6区分）</t>
  </si>
  <si>
    <t>第19回</t>
  </si>
  <si>
    <t>北斗市</t>
  </si>
  <si>
    <t>釧路総合振興局</t>
  </si>
  <si>
    <t>6歳未満世帯人員</t>
  </si>
  <si>
    <t>18歳未満世帯人員</t>
  </si>
  <si>
    <t>(5)</t>
  </si>
  <si>
    <r>
      <t>世帯人員</t>
    </r>
    <r>
      <rPr>
        <sz val="10"/>
        <rFont val="ＭＳ Ｐ明朝"/>
        <family val="1"/>
      </rPr>
      <t xml:space="preserve">
1～4人</t>
    </r>
  </si>
  <si>
    <t>6歳未満世帯員のいる一般世帯</t>
  </si>
  <si>
    <t>18歳未満世帯員のいる一般世帯</t>
  </si>
  <si>
    <t>65歳以上世帯人員</t>
  </si>
  <si>
    <t>65歳以上世帯員のいる一般世帯</t>
  </si>
  <si>
    <t>世帯人員
が1人</t>
  </si>
  <si>
    <t>1世帯当たり
人員</t>
  </si>
  <si>
    <t>65歳以上
世帯人員</t>
  </si>
  <si>
    <t>1世帯当たり
人　　　　　　　員</t>
  </si>
  <si>
    <t>65歳以上世帯員のいる一般世帯</t>
  </si>
  <si>
    <t>世帯人員
が1人</t>
  </si>
  <si>
    <t>1・2階</t>
  </si>
  <si>
    <t>6階以上</t>
  </si>
  <si>
    <t>妻の年齢（7区分）</t>
  </si>
  <si>
    <t>夫の年齢 （7区分）</t>
  </si>
  <si>
    <t>60歳未満</t>
  </si>
  <si>
    <t>60歳未満</t>
  </si>
  <si>
    <t>85歳以上</t>
  </si>
  <si>
    <t>北大通</t>
  </si>
  <si>
    <t>1</t>
  </si>
  <si>
    <t>14</t>
  </si>
  <si>
    <t>阿寒町中央</t>
  </si>
  <si>
    <t>阿寒町新町</t>
  </si>
  <si>
    <t>阿寒町北新町</t>
  </si>
  <si>
    <t>阿寒町北町</t>
  </si>
  <si>
    <t>阿寒町富士見</t>
  </si>
  <si>
    <t>阿寒町仲町</t>
  </si>
  <si>
    <t>阿寒町旭町</t>
  </si>
  <si>
    <t>阿寒町下舌辛</t>
  </si>
  <si>
    <t>阿寒町東舌辛</t>
  </si>
  <si>
    <t>阿寒町上舌辛</t>
  </si>
  <si>
    <t>阿寒町西阿寒</t>
  </si>
  <si>
    <t>阿寒町中阿寒</t>
  </si>
  <si>
    <t>阿寒町上阿寒</t>
  </si>
  <si>
    <t>阿寒町紀ノ丘</t>
  </si>
  <si>
    <t xml:space="preserve">  １１．住居の種類・住宅の所有の関係（６区分）別６５歳以上世帯員のいる
        一般世帯数、一般世帯人員、６５歳以上世帯人員、１世帯当たり人員</t>
  </si>
  <si>
    <t>3～5</t>
  </si>
  <si>
    <t>3～5</t>
  </si>
  <si>
    <t xml:space="preserve">  ( 再  掲 )</t>
  </si>
  <si>
    <t>60～64</t>
  </si>
  <si>
    <t>65～69</t>
  </si>
  <si>
    <t>70～74</t>
  </si>
  <si>
    <t>75～79</t>
  </si>
  <si>
    <t>80～84</t>
  </si>
  <si>
    <t>60～64</t>
  </si>
  <si>
    <t>65～69</t>
  </si>
  <si>
    <t>70～74</t>
  </si>
  <si>
    <t>75～79</t>
  </si>
  <si>
    <t>80～84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</si>
  <si>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</si>
  <si>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</si>
  <si>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</si>
  <si>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</si>
  <si>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</si>
  <si>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</si>
  <si>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</si>
  <si>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</si>
  <si>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</si>
  <si>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</si>
  <si>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</si>
  <si>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</si>
  <si>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</si>
  <si>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阿寒町大正</t>
  </si>
  <si>
    <t>阿寒町下徹別</t>
  </si>
  <si>
    <t>阿寒町東栄</t>
  </si>
  <si>
    <t>阿寒町徹別中央</t>
  </si>
  <si>
    <t>阿寒町中徹別</t>
  </si>
  <si>
    <t>阿寒町西徹別</t>
  </si>
  <si>
    <t>阿寒町上徹別</t>
  </si>
  <si>
    <t>阿寒町蘇牛</t>
  </si>
  <si>
    <t>阿寒町飽別</t>
  </si>
  <si>
    <t>阿寒町下仁々志別</t>
  </si>
  <si>
    <t>阿寒町中仁々志別</t>
  </si>
  <si>
    <t>阿寒町仁々志別</t>
  </si>
  <si>
    <t>阿寒町上仁々志別</t>
  </si>
  <si>
    <t>阿寒町共和</t>
  </si>
  <si>
    <t>阿寒町布伏内</t>
  </si>
  <si>
    <t>阿寒町阿寒湖温泉</t>
  </si>
  <si>
    <t>阿寒町オクルシュべ</t>
  </si>
  <si>
    <t>音別町海光</t>
  </si>
  <si>
    <t>音別町本町</t>
  </si>
  <si>
    <t>音別町風連</t>
  </si>
  <si>
    <t>音別町朝日</t>
  </si>
  <si>
    <t>音別町中園</t>
  </si>
  <si>
    <t>音別町若草</t>
  </si>
  <si>
    <t>音別町川東</t>
  </si>
  <si>
    <t>音別町あけぼの</t>
  </si>
  <si>
    <t>音別町緑町</t>
  </si>
  <si>
    <t>音別町共栄</t>
  </si>
  <si>
    <t>音別町川西</t>
  </si>
  <si>
    <t>音別町中音別</t>
  </si>
  <si>
    <t>音別町馬主来</t>
  </si>
  <si>
    <t>音別町音別原野</t>
  </si>
  <si>
    <t>音別町ムリ</t>
  </si>
  <si>
    <t>音別町尺別</t>
  </si>
  <si>
    <t>音別町直別</t>
  </si>
  <si>
    <t>釧路地区</t>
  </si>
  <si>
    <t>１５歳以上就業者数及び平均年齢〈雇用者 - 特掲〉</t>
  </si>
  <si>
    <t>‐つづき‐</t>
  </si>
  <si>
    <t>Ａ</t>
  </si>
  <si>
    <t>Ｂ</t>
  </si>
  <si>
    <t xml:space="preserve">Ｃ </t>
  </si>
  <si>
    <t xml:space="preserve">Ｄ </t>
  </si>
  <si>
    <t xml:space="preserve">Ｅ </t>
  </si>
  <si>
    <t xml:space="preserve">Ｆ  </t>
  </si>
  <si>
    <t xml:space="preserve">Ｇ  </t>
  </si>
  <si>
    <t xml:space="preserve">Ｈ  </t>
  </si>
  <si>
    <t xml:space="preserve">Ｉ  </t>
  </si>
  <si>
    <t xml:space="preserve">Ｊ  </t>
  </si>
  <si>
    <t xml:space="preserve">Ｋ  </t>
  </si>
  <si>
    <t xml:space="preserve">Ｌ  </t>
  </si>
  <si>
    <t xml:space="preserve">Ｍ  </t>
  </si>
  <si>
    <t xml:space="preserve">Ｎ  </t>
  </si>
  <si>
    <t>O</t>
  </si>
  <si>
    <t>P</t>
  </si>
  <si>
    <t>Q</t>
  </si>
  <si>
    <t>R</t>
  </si>
  <si>
    <t>S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</si>
  <si>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</si>
  <si>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</si>
  <si>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</si>
  <si>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</si>
  <si>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</si>
  <si>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</si>
  <si>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</si>
  <si>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</si>
  <si>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</si>
  <si>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</si>
  <si>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</si>
  <si>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</si>
  <si>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</si>
  <si>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うち農業</t>
  </si>
  <si>
    <t>農業，林業</t>
  </si>
  <si>
    <t>不動産業，
物品賃貸業</t>
  </si>
  <si>
    <t>医療，福祉</t>
  </si>
  <si>
    <t>複合サービス事業</t>
  </si>
  <si>
    <t>Ｔ</t>
  </si>
  <si>
    <t>分類不能の産業</t>
  </si>
  <si>
    <t>情報通信業</t>
  </si>
  <si>
    <t>鉱　　業，
採石業，
砂利採取業</t>
  </si>
  <si>
    <t>学術研究，
専門・技術
サービス業</t>
  </si>
  <si>
    <t>サービス業
（他に分類されないもの）</t>
  </si>
  <si>
    <t>運輸業，
郵 便 業</t>
  </si>
  <si>
    <t>電気・ガス・
熱 供 給 ・
水  道  業</t>
  </si>
  <si>
    <t>卸売業，
小 売 業</t>
  </si>
  <si>
    <t>金融業，
保 険 業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</si>
  <si>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</si>
  <si>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</si>
  <si>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</si>
  <si>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</si>
  <si>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</si>
  <si>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</si>
  <si>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</si>
  <si>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</si>
  <si>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</si>
  <si>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</si>
  <si>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</si>
  <si>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</si>
  <si>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</si>
  <si>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</si>
  <si>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</si>
  <si>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</si>
  <si>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札幌市  </t>
  </si>
  <si>
    <t>世帯人員が1人</t>
  </si>
  <si>
    <t>5～29</t>
  </si>
  <si>
    <t>30～49</t>
  </si>
  <si>
    <t>　　　　　    ６．施設等の世帯の種類（６区分）、世帯人員（４区分）別
　　　　　　　    施設等の世帯数及び施設等の世帯人員</t>
  </si>
  <si>
    <t>１世帯当たり人員</t>
  </si>
  <si>
    <t>　９．住居の種類・住宅の所有の関係（６区分）別一般世帯数、
　　　一般世帯人員、１世帯当たり人員</t>
  </si>
  <si>
    <t>北海道</t>
  </si>
  <si>
    <t>不詳</t>
  </si>
  <si>
    <t>15～64歳</t>
  </si>
  <si>
    <t>65歳以上</t>
  </si>
  <si>
    <t>（再掲）       15歳未満</t>
  </si>
  <si>
    <t>（ 再掲 ）</t>
  </si>
  <si>
    <t>一般世帯
人員</t>
  </si>
  <si>
    <t>間借り・下宿
などの
単身者</t>
  </si>
  <si>
    <t>会社などの
独身寮の
単身者</t>
  </si>
  <si>
    <t>一般
世帯数</t>
  </si>
  <si>
    <t>住宅に住む65歳以上世帯員のいる
一般世帯</t>
  </si>
  <si>
    <t>総数</t>
  </si>
  <si>
    <t>一般世帯
人員</t>
  </si>
  <si>
    <t>第20回</t>
  </si>
  <si>
    <t>２．道内各市、釧路総合振興局管内の人口</t>
  </si>
  <si>
    <t>２．道内各市、釧路総合振興局管内の人口</t>
  </si>
  <si>
    <t>各年10月1日現在</t>
  </si>
  <si>
    <t>世     帯</t>
  </si>
  <si>
    <t>計</t>
  </si>
  <si>
    <t>世帯</t>
  </si>
  <si>
    <t>（ 再  掲 ）</t>
  </si>
  <si>
    <t>12歳未満
世帯人員</t>
  </si>
  <si>
    <t>15歳未満
世帯人員</t>
  </si>
  <si>
    <t>20歳未満
世帯人員</t>
  </si>
  <si>
    <t>世帯の家族類型「不詳」</t>
  </si>
  <si>
    <t>８．世帯の家族類型（２２区分）別一般世帯数及び一般世帯人員＜６歳未満 ・１２歳未満 ・ １５歳未満・１８歳未満 ・２０歳未満世帯員のいる一般世帯及び３世代世帯並びに母子世帯及び父子世帯－特掲＞</t>
  </si>
  <si>
    <t>インド</t>
  </si>
  <si>
    <t>阿寒町舌辛</t>
  </si>
  <si>
    <t>阿寒町知茶布</t>
  </si>
  <si>
    <t>阿寒町雄別</t>
  </si>
  <si>
    <t>3</t>
  </si>
  <si>
    <t>　　１３．住宅の建て方（６区分）別住宅に住む６５歳以上世帯員のいる
　　　　　主世帯数、主世帯人員、６５歳以上世帯人員、１世帯当たり人
　　　　　員〈世帯が住んでいる階 - 特掲〉</t>
  </si>
  <si>
    <t>　　　１４．夫の年齢（７区分） 、妻の年齢（７区分）別夫婦のみの世帯数　　</t>
  </si>
  <si>
    <t>１６．町丁目別人口</t>
  </si>
  <si>
    <t xml:space="preserve">          １７．労働力状態（８区分）、年齢（５歳階級）、</t>
  </si>
  <si>
    <t>１８．産業 （大分類） 、年齢 （５歳階級） 、男女別人口及び</t>
  </si>
  <si>
    <t>　　１９．常住地による従業 ・ 通学市区町村別１５歳以上就業者数及び 
　　　　　１５歳以上通学者数〈１５歳未満通学者を含む通学者数 - 特掲〉</t>
  </si>
  <si>
    <t xml:space="preserve">    ２０．従業地･通学地による常住市区町村別１５歳以上就業者数及び
　　　　　１５歳以上通学者数〈１５歳未満通学者を含む通学者数-特掲〉</t>
  </si>
  <si>
    <t>〈６歳未満 ・１２歳未満 ・ １５歳未満・１８歳未満 ・</t>
  </si>
  <si>
    <t>子世帯及び父子世帯 - 特掲〉</t>
  </si>
  <si>
    <t>１３．住宅の建て方（６区分）別住宅に住む６５歳以上世帯員のいる主世帯数、主世帯人員、６５歳以上世帯人員、１世帯当たり人員＜世帯が住んでいる階－特掲＞</t>
  </si>
  <si>
    <t>１４．夫の年齢（７区分）、妻の年齢（７区分）別夫婦のみの世帯数</t>
  </si>
  <si>
    <t>１６．町丁目別人口</t>
  </si>
  <si>
    <t>１７．労働力状態（８区分）、年齢（５歳階級）、男女別１５歳以上人口＜雇用者－特掲＞</t>
  </si>
  <si>
    <t>１８．産業（大分類）、年齢（５歳階級）、男女別人口及び１５歳以上就業者数及び平均年齢＜雇用者－特掲＞</t>
  </si>
  <si>
    <t>１９．常住地による従業・通学市区町村別１５歳以上就業者数及び１５歳以上通学者数＜１５歳未満通学者を含む通学者数－特掲＞</t>
  </si>
  <si>
    <t>２０．従業地・通学地による常住市区町村別１５歳以上就業者数及び１５歳以上通学者数＜１５歳未満通学者を含む通学者数－特掲＞</t>
  </si>
  <si>
    <t>１５．国籍（１２区分）、男女別外国人数</t>
  </si>
  <si>
    <t>１５．国籍（１２区分）、男女別外国人数</t>
  </si>
  <si>
    <t>８．世帯の家族類型（２２区分）別一般世帯数及び一般世帯人員　　　</t>
  </si>
  <si>
    <t>　　２０歳未満世帯員のいる一般世帯及び３世代世帯並びに母</t>
  </si>
  <si>
    <t>15歳未満　　</t>
  </si>
  <si>
    <t>15～64歳　　</t>
  </si>
  <si>
    <t>65歳以上　　</t>
  </si>
  <si>
    <t>75歳以上　　</t>
  </si>
  <si>
    <t>85歳以上　　</t>
  </si>
  <si>
    <t xml:space="preserve">総数 </t>
  </si>
  <si>
    <t xml:space="preserve">雇用者  </t>
  </si>
  <si>
    <t>当地で従業・通学する者</t>
  </si>
  <si>
    <t>雇</t>
  </si>
  <si>
    <t>用</t>
  </si>
  <si>
    <t>者</t>
  </si>
  <si>
    <t>（注）…(7)、(8)、(11)、(12)は夫の親か妻の親か特定できない場合を含む。</t>
  </si>
  <si>
    <t>（注）…年齢別割合（％）は「不詳」を除いて算出。</t>
  </si>
  <si>
    <t>-</t>
  </si>
  <si>
    <t>総     　数
（夜間人口）</t>
  </si>
  <si>
    <t>他市区町村
で従業･通学　</t>
  </si>
  <si>
    <t>他市区町村
で　従　業　</t>
  </si>
  <si>
    <t>総    　数　
（昼間人口）</t>
  </si>
  <si>
    <t>総    　数</t>
  </si>
  <si>
    <t>白石区</t>
  </si>
  <si>
    <t>網走市</t>
  </si>
  <si>
    <t>江別市</t>
  </si>
  <si>
    <t>その他の市町村</t>
  </si>
  <si>
    <t>従業地・通学地「不詳」</t>
  </si>
  <si>
    <t>市区町村「不詳・外国」</t>
  </si>
  <si>
    <t>東区</t>
  </si>
  <si>
    <t>南区</t>
  </si>
  <si>
    <t>手稲区</t>
  </si>
  <si>
    <t>苫小牧市</t>
  </si>
  <si>
    <t>特別区部</t>
  </si>
  <si>
    <t>長崎県</t>
  </si>
  <si>
    <t>美幌町</t>
  </si>
  <si>
    <t>音更町</t>
  </si>
  <si>
    <t>浦幌町</t>
  </si>
  <si>
    <t>「不詳・外国」で当地に常住している者</t>
  </si>
  <si>
    <t>自市区町村で通学</t>
  </si>
  <si>
    <t>他市区町村で通学</t>
  </si>
  <si>
    <t>道内他市区町村で通学</t>
  </si>
  <si>
    <t>うち道内他　　市区町村に　　　　　常住</t>
  </si>
  <si>
    <t>道内他　　　　市区町村で
従       業</t>
  </si>
  <si>
    <t>他都府県で　　　　通学</t>
  </si>
  <si>
    <t>うち他都府県に 常住</t>
  </si>
  <si>
    <t>市区町村　　　　不詳・外国</t>
  </si>
  <si>
    <t>市区町村　　不詳</t>
  </si>
  <si>
    <t>市区町村　　不詳・外国</t>
  </si>
  <si>
    <t>（再掲）　　　　流出人口</t>
  </si>
  <si>
    <t>（再掲）　　　　流入人口</t>
  </si>
  <si>
    <t>（別掲）　　　　昼夜間　　　　人口比率</t>
  </si>
  <si>
    <t>音別地区</t>
  </si>
  <si>
    <t>阿寒地区</t>
  </si>
  <si>
    <t>２１．常住地または従業地・通学地による年齢（５歳階級）、男女別人口及び１５歳以上就業者数＜有配偶の女性就業者（２区分）、流出人口、流入人口、昼夜間人口比率－特掲＞</t>
  </si>
  <si>
    <t>（注）…従業・通学先の市区町村への就業者・通学者数の計が１0人未満の場合「その他の都道府県」、「その他の区」又は</t>
  </si>
  <si>
    <t>（注）…常住市区町村からの就業者・通学者の計が１0人未満の場合「その他の都道府県」、「その他の区」又は「その他の</t>
  </si>
  <si>
    <t>２１．常住地または従業地  ・ 通学地による年齢　（５歳階級）　、</t>
  </si>
  <si>
    <t>うち主に仕事</t>
  </si>
  <si>
    <t>うち家事ほか仕事</t>
  </si>
  <si>
    <t>（単位：世帯、人）</t>
  </si>
  <si>
    <t>（単位：人）</t>
  </si>
  <si>
    <t>（単位：人）</t>
  </si>
  <si>
    <t>（単位：世帯、人）</t>
  </si>
  <si>
    <t>（単位：世帯）</t>
  </si>
  <si>
    <t>（単位：人）</t>
  </si>
  <si>
    <t>昼夜間人口比率－特掲〉</t>
  </si>
  <si>
    <t>男女別人口及び１５歳以上就業</t>
  </si>
  <si>
    <t>者数〈有配偶の女性就業者(2区分)、流出人口、流入人口、</t>
  </si>
  <si>
    <t>常住地による人口</t>
  </si>
  <si>
    <t>従業地･通学地による人口</t>
  </si>
  <si>
    <t>常住地による就業者数</t>
  </si>
  <si>
    <t>従業地による就業者数</t>
  </si>
  <si>
    <t>常住地による通学者数</t>
  </si>
  <si>
    <t>通学地による通学者数</t>
  </si>
  <si>
    <t>夫婦，夫の親と他の親族から成る世帯</t>
  </si>
  <si>
    <t>夫婦，妻の親と他の親族から成る世帯</t>
  </si>
  <si>
    <t>公営・都市再生機構・公社の借家</t>
  </si>
  <si>
    <t>そ  の  他  の  区</t>
  </si>
  <si>
    <t>（注1）…常住地による人口の従業も通学もしていないは、労働力状態「完全失業者」、「家事」及び「その他」が該当</t>
  </si>
  <si>
    <t>（注2）…常住地による人口の不詳及び従業地・通学地による人口の総数（昼間人口）は、労働力状態「不詳」を含む。</t>
  </si>
  <si>
    <t>（注）…従業地による就業者数の総数及び通学地による通学者数の総数は、従業・通学市区町村「不詳・外国」及び従業地・通学地「不詳」で、</t>
  </si>
  <si>
    <t>（注3）…従業地・通学地による人口の総数（昼間人口）は、従業・通学市区町村「不詳・外国」及び従業地・通学地「不詳」で</t>
  </si>
  <si>
    <t>2015　　　　　　(　〃 27)</t>
  </si>
  <si>
    <t>2010             (　〃 22)</t>
  </si>
  <si>
    <t>2005             (　〃 17)</t>
  </si>
  <si>
    <t>2000              (　〃 12)</t>
  </si>
  <si>
    <t>1985               (　〃 60)</t>
  </si>
  <si>
    <t>1980             (　〃 55)</t>
  </si>
  <si>
    <t>1975             (　〃 50)</t>
  </si>
  <si>
    <t>1970               (　〃 45)</t>
  </si>
  <si>
    <t>1965              (　〃 40)</t>
  </si>
  <si>
    <t>1960               (　〃 35)</t>
  </si>
  <si>
    <t>1950              (　〃 25)</t>
  </si>
  <si>
    <t>1940               (　〃 15)</t>
  </si>
  <si>
    <t>1935                 (　〃 10)</t>
  </si>
  <si>
    <t>1925              (　〃 14)</t>
  </si>
  <si>
    <t>(平成27年)</t>
  </si>
  <si>
    <t>2015年</t>
  </si>
  <si>
    <t>1920               (大正  9)</t>
  </si>
  <si>
    <t>1930             (昭和  5)</t>
  </si>
  <si>
    <t>1990              (平成  2)</t>
  </si>
  <si>
    <t>1995              (　〃   7)</t>
  </si>
  <si>
    <t>1955              (　〃 30)</t>
  </si>
  <si>
    <t>1947             (　〃 22)</t>
  </si>
  <si>
    <t>（注）…男及び女の総数は配偶関係「不詳」を含む。</t>
  </si>
  <si>
    <t>（注）…（再掲）雇用者は 「役員」を含む。</t>
  </si>
  <si>
    <t>（注）…（再掲）雇用者は｢役員」を含む。</t>
  </si>
  <si>
    <t>　　　　 「その他の市町村」にまとめて表章している。</t>
  </si>
  <si>
    <t>　　　　 市町村」にまとめて表章している。</t>
  </si>
  <si>
    <t xml:space="preserve">       　  当地に常住している者を含む。</t>
  </si>
  <si>
    <t>　     　当地に常住している者を含む。</t>
  </si>
  <si>
    <t>2020　　　　　　(令和  2)</t>
  </si>
  <si>
    <t>第21回</t>
  </si>
  <si>
    <t>2020年</t>
  </si>
  <si>
    <t>(令和 2年)</t>
  </si>
  <si>
    <t>2020(令和 2)年10月1日現在</t>
  </si>
  <si>
    <t>2020(令和 2)年10月１日現在</t>
  </si>
  <si>
    <t>2020(令和 2)年10月1日現在</t>
  </si>
  <si>
    <t>2020(令和2)年10月1日現在</t>
  </si>
  <si>
    <t>2020(令和2)年10月１日現在</t>
  </si>
  <si>
    <t>夫婦と夫の両親から成る世帯</t>
  </si>
  <si>
    <t>夫婦と妻の両親から成る世帯</t>
  </si>
  <si>
    <t>夫婦と夫のひとり親から成る世帯</t>
  </si>
  <si>
    <t>夫婦と妻のひとり親から成る世帯</t>
  </si>
  <si>
    <t>夫婦，子供と夫の両親から成る世帯</t>
  </si>
  <si>
    <t>夫婦，子供と妻の両親から成る世帯</t>
  </si>
  <si>
    <t>夫婦，子供と夫のひとり親から成る世帯</t>
  </si>
  <si>
    <t>夫婦，子供と妻のひとり親から成る世帯</t>
  </si>
  <si>
    <t>ネパール</t>
  </si>
  <si>
    <t>(令和２年)</t>
  </si>
  <si>
    <t>（令和２年)</t>
  </si>
  <si>
    <t>2015(平成27)年～2020(令和2)年の
人口増減</t>
  </si>
  <si>
    <t>施設等の世帯の
種類（６区分）</t>
  </si>
  <si>
    <t>病院・療養所の入院者</t>
  </si>
  <si>
    <t>6歳未満世帯員のいる一般世帯</t>
  </si>
  <si>
    <t>12歳未満世帯員のいる一般世帯</t>
  </si>
  <si>
    <t>15歳未満世帯員のいる一般世帯</t>
  </si>
  <si>
    <t>18歳未満世帯員のいる一般世帯</t>
  </si>
  <si>
    <t>20歳未満世帯員のいる一般世帯</t>
  </si>
  <si>
    <t>夫婦と他の親族（親，子供を含まない）から成る世帯</t>
  </si>
  <si>
    <t>Ｄ</t>
  </si>
  <si>
    <t>住居の種類・住宅の所有の関係（6区分）</t>
  </si>
  <si>
    <t>住居の種類・住宅の所有の関係 （6区分）</t>
  </si>
  <si>
    <t>男女</t>
  </si>
  <si>
    <t>2020(令和２)年10月1日現在</t>
  </si>
  <si>
    <t>東区</t>
  </si>
  <si>
    <t>手稲区</t>
  </si>
  <si>
    <t>斜里町</t>
  </si>
  <si>
    <t>標津町</t>
  </si>
  <si>
    <t>千葉県</t>
  </si>
  <si>
    <t>神奈川県</t>
  </si>
  <si>
    <t>幕別町</t>
  </si>
  <si>
    <t>従業地・通学地「不詳」</t>
  </si>
  <si>
    <t>…</t>
  </si>
  <si>
    <t>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</si>
</sst>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-&quot;;#,##0"/>
    <numFmt numFmtId="178" formatCode="#,##0;&quot;△ &quot;#,##0"/>
    <numFmt numFmtId="179" formatCode="0.0;&quot;△ &quot;0.0"/>
    <numFmt numFmtId="180" formatCode="0;&quot;△ &quot;0"/>
    <numFmt numFmtId="181" formatCode="#,##0_ ;[Red]\-#,##0\ "/>
    <numFmt numFmtId="182" formatCode="#,##0.0_ ;[Red]\-#,##0.0\ "/>
    <numFmt numFmtId="183" formatCode="#,##0.0;[Red]\-#,##0.0"/>
    <numFmt numFmtId="184" formatCode="_ * #,##0.0_ ;_ * \-#,##0.0_ ;_ * &quot;-&quot;_ ;_ @_ "/>
    <numFmt numFmtId="185" formatCode="#,##0_);\(#,##0\)"/>
    <numFmt numFmtId="186" formatCode="#,##0.00_ ;[Red]\-#,##0.00\ "/>
    <numFmt numFmtId="187" formatCode="0.00_);[Red]\(0.00\)"/>
    <numFmt numFmtId="188" formatCode="#,##0.0_);[Red]\(#,##0.0\)"/>
    <numFmt numFmtId="189" formatCode="_ * #,##0.00_ ;_ * \-#,##0.00_ ;_ * &quot;-&quot;_ ;_ @_ "/>
    <numFmt numFmtId="190" formatCode="#,##0.00_);[Red]\(#,##0.00\)"/>
    <numFmt numFmtId="191" formatCode="#,##0.00_);\(#,##0.00\)"/>
    <numFmt numFmtId="192" formatCode="0.0_);\(0.0\)"/>
    <numFmt numFmtId="193" formatCode="0.00_ "/>
    <numFmt numFmtId="194" formatCode="0.0_ "/>
    <numFmt numFmtId="195" formatCode="[=0]&quot;-&quot;;#,##0.000"/>
    <numFmt numFmtId="196" formatCode="#,##0.0;&quot;△ &quot;#,##0.0"/>
    <numFmt numFmtId="197" formatCode="_ * #,##0.0_ ;_ * \-#,##0.0_ ;_ * &quot;-&quot;?_ ;_ @_ "/>
    <numFmt numFmtId="198" formatCode="###,###,##0;&quot;-&quot;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 * #,##0.000_ ;_ * \-#,##0.000_ ;_ * &quot;-&quot;_ ;_ @_ "/>
    <numFmt numFmtId="204" formatCode="#,###,###,##0;&quot; -&quot;###,###,##0"/>
    <numFmt numFmtId="205" formatCode="##,###,###,##0;&quot;-&quot;#,###,###,##0"/>
    <numFmt numFmtId="206" formatCode="###,###,###,##0;&quot;-&quot;##,###,###,##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_);[Red]\(0\)"/>
    <numFmt numFmtId="214" formatCode="_ * #,##0.0000_ ;_ * \-#,##0.0000_ ;_ * &quot;-&quot;????_ ;_ @_ "/>
    <numFmt numFmtId="215" formatCode="_ * #,##0.00000_ ;_ * \-#,##0.00000_ ;_ * &quot;-&quot;?????_ ;_ @_ 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#,##0.0;\-#,##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8.5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8.5"/>
      <name val="ＭＳ Ｐ明朝"/>
      <family val="1"/>
    </font>
    <font>
      <u val="single"/>
      <sz val="11"/>
      <color indexed="12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7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4" fillId="33" borderId="1" applyNumberFormat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51" fillId="35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7" borderId="4" applyNumberFormat="0" applyAlignment="0" applyProtection="0"/>
    <xf numFmtId="0" fontId="59" fillId="37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7" borderId="9" applyNumberFormat="0" applyAlignment="0" applyProtection="0"/>
    <xf numFmtId="0" fontId="65" fillId="37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8" borderId="4" applyNumberFormat="0" applyAlignment="0" applyProtection="0"/>
    <xf numFmtId="0" fontId="67" fillId="38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51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6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</cellStyleXfs>
  <cellXfs count="8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40" borderId="0" xfId="0" applyFont="1" applyFill="1" applyBorder="1" applyAlignment="1">
      <alignment vertical="center"/>
    </xf>
    <xf numFmtId="0" fontId="3" fillId="40" borderId="0" xfId="0" applyFont="1" applyFill="1" applyAlignment="1">
      <alignment vertical="center"/>
    </xf>
    <xf numFmtId="0" fontId="5" fillId="40" borderId="0" xfId="0" applyFont="1" applyFill="1" applyBorder="1" applyAlignment="1">
      <alignment horizontal="left" vertical="center"/>
    </xf>
    <xf numFmtId="0" fontId="0" fillId="40" borderId="0" xfId="0" applyFill="1" applyBorder="1" applyAlignment="1">
      <alignment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vertical="center"/>
    </xf>
    <xf numFmtId="177" fontId="5" fillId="40" borderId="0" xfId="82" applyNumberFormat="1" applyFont="1" applyFill="1" applyBorder="1" applyAlignment="1">
      <alignment vertical="center"/>
    </xf>
    <xf numFmtId="0" fontId="5" fillId="40" borderId="0" xfId="0" applyFont="1" applyFill="1" applyBorder="1" applyAlignment="1">
      <alignment horizontal="right" vertical="center"/>
    </xf>
    <xf numFmtId="41" fontId="5" fillId="40" borderId="0" xfId="82" applyNumberFormat="1" applyFont="1" applyFill="1" applyBorder="1" applyAlignment="1">
      <alignment vertical="center"/>
    </xf>
    <xf numFmtId="0" fontId="9" fillId="40" borderId="0" xfId="0" applyFont="1" applyFill="1" applyBorder="1" applyAlignment="1">
      <alignment horizontal="distributed" vertical="center"/>
    </xf>
    <xf numFmtId="177" fontId="5" fillId="40" borderId="0" xfId="82" applyNumberFormat="1" applyFont="1" applyFill="1" applyBorder="1" applyAlignment="1">
      <alignment horizontal="right" vertical="center"/>
    </xf>
    <xf numFmtId="177" fontId="8" fillId="40" borderId="0" xfId="82" applyNumberFormat="1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41" fontId="5" fillId="40" borderId="13" xfId="82" applyNumberFormat="1" applyFont="1" applyFill="1" applyBorder="1" applyAlignment="1">
      <alignment vertical="center"/>
    </xf>
    <xf numFmtId="41" fontId="5" fillId="40" borderId="14" xfId="82" applyNumberFormat="1" applyFont="1" applyFill="1" applyBorder="1" applyAlignment="1">
      <alignment vertical="center"/>
    </xf>
    <xf numFmtId="41" fontId="5" fillId="40" borderId="13" xfId="82" applyNumberFormat="1" applyFont="1" applyFill="1" applyBorder="1" applyAlignment="1">
      <alignment horizontal="right" vertical="center"/>
    </xf>
    <xf numFmtId="41" fontId="7" fillId="40" borderId="15" xfId="82" applyNumberFormat="1" applyFont="1" applyFill="1" applyBorder="1" applyAlignment="1">
      <alignment vertical="center"/>
    </xf>
    <xf numFmtId="41" fontId="7" fillId="40" borderId="16" xfId="82" applyNumberFormat="1" applyFont="1" applyFill="1" applyBorder="1" applyAlignment="1">
      <alignment vertical="center"/>
    </xf>
    <xf numFmtId="177" fontId="11" fillId="40" borderId="0" xfId="82" applyNumberFormat="1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vertical="center"/>
    </xf>
    <xf numFmtId="177" fontId="5" fillId="40" borderId="13" xfId="82" applyNumberFormat="1" applyFont="1" applyFill="1" applyBorder="1" applyAlignment="1">
      <alignment horizontal="center" vertical="center" wrapText="1"/>
    </xf>
    <xf numFmtId="177" fontId="5" fillId="40" borderId="14" xfId="82" applyNumberFormat="1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distributed" vertical="center"/>
    </xf>
    <xf numFmtId="0" fontId="8" fillId="40" borderId="0" xfId="0" applyFont="1" applyFill="1" applyAlignment="1">
      <alignment vertical="center"/>
    </xf>
    <xf numFmtId="0" fontId="10" fillId="40" borderId="0" xfId="0" applyFont="1" applyFill="1" applyAlignment="1">
      <alignment vertical="center"/>
    </xf>
    <xf numFmtId="49" fontId="5" fillId="40" borderId="0" xfId="0" applyNumberFormat="1" applyFont="1" applyFill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right" vertical="center"/>
    </xf>
    <xf numFmtId="0" fontId="7" fillId="40" borderId="12" xfId="0" applyFont="1" applyFill="1" applyBorder="1" applyAlignment="1">
      <alignment vertical="center"/>
    </xf>
    <xf numFmtId="0" fontId="6" fillId="40" borderId="0" xfId="0" applyFont="1" applyFill="1" applyBorder="1" applyAlignment="1">
      <alignment vertical="center"/>
    </xf>
    <xf numFmtId="0" fontId="0" fillId="40" borderId="12" xfId="0" applyFont="1" applyFill="1" applyBorder="1" applyAlignment="1">
      <alignment vertical="center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right" vertical="center"/>
    </xf>
    <xf numFmtId="0" fontId="14" fillId="40" borderId="0" xfId="0" applyFont="1" applyFill="1" applyBorder="1" applyAlignment="1">
      <alignment vertical="center"/>
    </xf>
    <xf numFmtId="0" fontId="13" fillId="40" borderId="0" xfId="0" applyFont="1" applyFill="1" applyBorder="1" applyAlignment="1">
      <alignment vertical="center"/>
    </xf>
    <xf numFmtId="0" fontId="11" fillId="40" borderId="0" xfId="0" applyFont="1" applyFill="1" applyAlignment="1">
      <alignment horizontal="center" vertical="center"/>
    </xf>
    <xf numFmtId="0" fontId="13" fillId="40" borderId="0" xfId="0" applyFont="1" applyFill="1" applyAlignment="1">
      <alignment vertical="center"/>
    </xf>
    <xf numFmtId="0" fontId="12" fillId="40" borderId="0" xfId="0" applyFont="1" applyFill="1" applyAlignment="1">
      <alignment vertical="center"/>
    </xf>
    <xf numFmtId="41" fontId="13" fillId="40" borderId="13" xfId="82" applyNumberFormat="1" applyFont="1" applyFill="1" applyBorder="1" applyAlignment="1">
      <alignment vertical="center"/>
    </xf>
    <xf numFmtId="178" fontId="13" fillId="40" borderId="13" xfId="82" applyNumberFormat="1" applyFont="1" applyFill="1" applyBorder="1" applyAlignment="1">
      <alignment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vertical="center"/>
    </xf>
    <xf numFmtId="178" fontId="14" fillId="40" borderId="18" xfId="82" applyNumberFormat="1" applyFont="1" applyFill="1" applyBorder="1" applyAlignment="1">
      <alignment vertical="center"/>
    </xf>
    <xf numFmtId="0" fontId="14" fillId="40" borderId="0" xfId="0" applyFont="1" applyFill="1" applyAlignment="1">
      <alignment vertical="center"/>
    </xf>
    <xf numFmtId="178" fontId="14" fillId="40" borderId="13" xfId="82" applyNumberFormat="1" applyFont="1" applyFill="1" applyBorder="1" applyAlignment="1">
      <alignment vertical="center"/>
    </xf>
    <xf numFmtId="178" fontId="14" fillId="40" borderId="0" xfId="82" applyNumberFormat="1" applyFont="1" applyFill="1" applyAlignment="1">
      <alignment vertical="center"/>
    </xf>
    <xf numFmtId="179" fontId="14" fillId="40" borderId="0" xfId="0" applyNumberFormat="1" applyFont="1" applyFill="1" applyAlignment="1">
      <alignment vertical="center"/>
    </xf>
    <xf numFmtId="41" fontId="14" fillId="40" borderId="18" xfId="82" applyNumberFormat="1" applyFont="1" applyFill="1" applyBorder="1" applyAlignment="1">
      <alignment vertical="center"/>
    </xf>
    <xf numFmtId="41" fontId="14" fillId="40" borderId="13" xfId="82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vertical="center"/>
    </xf>
    <xf numFmtId="38" fontId="5" fillId="40" borderId="0" xfId="82" applyFont="1" applyFill="1" applyAlignment="1">
      <alignment vertical="center"/>
    </xf>
    <xf numFmtId="38" fontId="5" fillId="40" borderId="0" xfId="82" applyFont="1" applyFill="1" applyBorder="1" applyAlignment="1">
      <alignment vertical="center"/>
    </xf>
    <xf numFmtId="38" fontId="3" fillId="40" borderId="0" xfId="82" applyFont="1" applyFill="1" applyAlignment="1">
      <alignment horizontal="center" vertical="center"/>
    </xf>
    <xf numFmtId="38" fontId="14" fillId="40" borderId="0" xfId="82" applyFont="1" applyFill="1" applyBorder="1" applyAlignment="1">
      <alignment vertical="center"/>
    </xf>
    <xf numFmtId="38" fontId="12" fillId="40" borderId="0" xfId="82" applyFont="1" applyFill="1" applyBorder="1" applyAlignment="1">
      <alignment vertical="center"/>
    </xf>
    <xf numFmtId="41" fontId="5" fillId="40" borderId="19" xfId="82" applyNumberFormat="1" applyFont="1" applyFill="1" applyBorder="1" applyAlignment="1">
      <alignment vertical="center"/>
    </xf>
    <xf numFmtId="41" fontId="17" fillId="40" borderId="0" xfId="82" applyNumberFormat="1" applyFont="1" applyFill="1" applyBorder="1" applyAlignment="1">
      <alignment horizontal="center" vertical="center"/>
    </xf>
    <xf numFmtId="41" fontId="17" fillId="40" borderId="13" xfId="82" applyNumberFormat="1" applyFont="1" applyFill="1" applyBorder="1" applyAlignment="1">
      <alignment vertical="center"/>
    </xf>
    <xf numFmtId="41" fontId="17" fillId="40" borderId="13" xfId="82" applyNumberFormat="1" applyFont="1" applyFill="1" applyBorder="1" applyAlignment="1">
      <alignment horizontal="center" vertical="center"/>
    </xf>
    <xf numFmtId="41" fontId="17" fillId="40" borderId="0" xfId="82" applyNumberFormat="1" applyFont="1" applyFill="1" applyBorder="1" applyAlignment="1">
      <alignment vertical="center"/>
    </xf>
    <xf numFmtId="176" fontId="17" fillId="40" borderId="0" xfId="82" applyNumberFormat="1" applyFont="1" applyFill="1" applyBorder="1" applyAlignment="1">
      <alignment vertical="center"/>
    </xf>
    <xf numFmtId="0" fontId="16" fillId="40" borderId="0" xfId="0" applyFont="1" applyFill="1" applyAlignment="1">
      <alignment vertical="center"/>
    </xf>
    <xf numFmtId="0" fontId="0" fillId="40" borderId="10" xfId="0" applyFill="1" applyBorder="1" applyAlignment="1">
      <alignment vertical="center"/>
    </xf>
    <xf numFmtId="0" fontId="14" fillId="40" borderId="15" xfId="0" applyFont="1" applyFill="1" applyBorder="1" applyAlignment="1" quotePrefix="1">
      <alignment horizontal="center" vertical="center"/>
    </xf>
    <xf numFmtId="0" fontId="13" fillId="40" borderId="10" xfId="0" applyFont="1" applyFill="1" applyBorder="1" applyAlignment="1">
      <alignment vertical="center"/>
    </xf>
    <xf numFmtId="0" fontId="14" fillId="40" borderId="10" xfId="0" applyFont="1" applyFill="1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0" fontId="12" fillId="40" borderId="0" xfId="0" applyFont="1" applyFill="1" applyBorder="1" applyAlignment="1">
      <alignment vertical="center"/>
    </xf>
    <xf numFmtId="41" fontId="14" fillId="40" borderId="19" xfId="82" applyNumberFormat="1" applyFont="1" applyFill="1" applyBorder="1" applyAlignment="1">
      <alignment vertical="center"/>
    </xf>
    <xf numFmtId="41" fontId="14" fillId="40" borderId="0" xfId="0" applyNumberFormat="1" applyFont="1" applyFill="1" applyAlignment="1">
      <alignment vertical="center"/>
    </xf>
    <xf numFmtId="0" fontId="8" fillId="40" borderId="0" xfId="0" applyFont="1" applyFill="1" applyBorder="1" applyAlignment="1">
      <alignment horizontal="left" vertical="center"/>
    </xf>
    <xf numFmtId="0" fontId="18" fillId="40" borderId="0" xfId="0" applyFont="1" applyFill="1" applyBorder="1" applyAlignment="1">
      <alignment horizontal="left" vertical="center"/>
    </xf>
    <xf numFmtId="0" fontId="10" fillId="40" borderId="0" xfId="0" applyFont="1" applyFill="1" applyBorder="1" applyAlignment="1">
      <alignment horizontal="left" vertical="center"/>
    </xf>
    <xf numFmtId="0" fontId="13" fillId="40" borderId="20" xfId="0" applyFont="1" applyFill="1" applyBorder="1" applyAlignment="1">
      <alignment vertical="center"/>
    </xf>
    <xf numFmtId="41" fontId="14" fillId="40" borderId="13" xfId="82" applyNumberFormat="1" applyFont="1" applyFill="1" applyBorder="1" applyAlignment="1">
      <alignment horizontal="right" vertical="center"/>
    </xf>
    <xf numFmtId="41" fontId="14" fillId="40" borderId="0" xfId="82" applyNumberFormat="1" applyFont="1" applyFill="1" applyBorder="1" applyAlignment="1">
      <alignment horizontal="right" vertical="center"/>
    </xf>
    <xf numFmtId="41" fontId="14" fillId="40" borderId="19" xfId="82" applyNumberFormat="1" applyFont="1" applyFill="1" applyBorder="1" applyAlignment="1">
      <alignment horizontal="right" vertical="center"/>
    </xf>
    <xf numFmtId="41" fontId="14" fillId="40" borderId="10" xfId="82" applyNumberFormat="1" applyFont="1" applyFill="1" applyBorder="1" applyAlignment="1">
      <alignment horizontal="right" vertical="center"/>
    </xf>
    <xf numFmtId="0" fontId="0" fillId="40" borderId="0" xfId="0" applyFill="1" applyBorder="1" applyAlignment="1">
      <alignment horizontal="distributed" vertical="center"/>
    </xf>
    <xf numFmtId="0" fontId="3" fillId="40" borderId="0" xfId="0" applyFont="1" applyFill="1" applyAlignment="1">
      <alignment vertical="center" wrapText="1"/>
    </xf>
    <xf numFmtId="0" fontId="14" fillId="40" borderId="0" xfId="0" applyFont="1" applyFill="1" applyAlignment="1">
      <alignment horizontal="right" vertical="center"/>
    </xf>
    <xf numFmtId="0" fontId="8" fillId="40" borderId="0" xfId="0" applyFont="1" applyFill="1" applyAlignment="1">
      <alignment vertical="center" wrapText="1"/>
    </xf>
    <xf numFmtId="0" fontId="15" fillId="40" borderId="0" xfId="0" applyFont="1" applyFill="1" applyAlignment="1">
      <alignment vertical="center"/>
    </xf>
    <xf numFmtId="0" fontId="19" fillId="40" borderId="0" xfId="0" applyFont="1" applyFill="1" applyBorder="1" applyAlignment="1">
      <alignment horizontal="left" vertical="center"/>
    </xf>
    <xf numFmtId="41" fontId="15" fillId="40" borderId="0" xfId="82" applyNumberFormat="1" applyFont="1" applyFill="1" applyBorder="1" applyAlignment="1">
      <alignment vertical="center"/>
    </xf>
    <xf numFmtId="41" fontId="15" fillId="40" borderId="0" xfId="0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49" fontId="19" fillId="40" borderId="0" xfId="0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right" vertical="center"/>
    </xf>
    <xf numFmtId="0" fontId="15" fillId="40" borderId="10" xfId="0" applyFont="1" applyFill="1" applyBorder="1" applyAlignment="1">
      <alignment vertical="center"/>
    </xf>
    <xf numFmtId="0" fontId="19" fillId="40" borderId="10" xfId="0" applyFont="1" applyFill="1" applyBorder="1" applyAlignment="1">
      <alignment vertical="center"/>
    </xf>
    <xf numFmtId="41" fontId="15" fillId="40" borderId="13" xfId="82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1" fontId="14" fillId="0" borderId="13" xfId="82" applyNumberFormat="1" applyFont="1" applyFill="1" applyBorder="1" applyAlignment="1">
      <alignment vertical="center"/>
    </xf>
    <xf numFmtId="41" fontId="14" fillId="0" borderId="0" xfId="82" applyNumberFormat="1" applyFont="1" applyFill="1" applyBorder="1" applyAlignment="1">
      <alignment vertical="center"/>
    </xf>
    <xf numFmtId="41" fontId="14" fillId="0" borderId="19" xfId="82" applyNumberFormat="1" applyFont="1" applyFill="1" applyBorder="1" applyAlignment="1">
      <alignment vertical="center"/>
    </xf>
    <xf numFmtId="41" fontId="14" fillId="0" borderId="10" xfId="82" applyNumberFormat="1" applyFont="1" applyFill="1" applyBorder="1" applyAlignment="1">
      <alignment vertical="center"/>
    </xf>
    <xf numFmtId="0" fontId="3" fillId="40" borderId="0" xfId="0" applyFont="1" applyFill="1" applyAlignment="1">
      <alignment/>
    </xf>
    <xf numFmtId="41" fontId="5" fillId="40" borderId="21" xfId="82" applyNumberFormat="1" applyFont="1" applyFill="1" applyBorder="1" applyAlignment="1">
      <alignment vertical="center"/>
    </xf>
    <xf numFmtId="0" fontId="0" fillId="4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40" borderId="0" xfId="0" applyFont="1" applyFill="1" applyAlignment="1">
      <alignment/>
    </xf>
    <xf numFmtId="0" fontId="22" fillId="40" borderId="0" xfId="0" applyFont="1" applyFill="1" applyAlignment="1">
      <alignment vertical="center"/>
    </xf>
    <xf numFmtId="0" fontId="5" fillId="40" borderId="0" xfId="0" applyFont="1" applyFill="1" applyAlignment="1">
      <alignment/>
    </xf>
    <xf numFmtId="41" fontId="5" fillId="40" borderId="10" xfId="82" applyNumberFormat="1" applyFont="1" applyFill="1" applyBorder="1" applyAlignment="1">
      <alignment vertical="center"/>
    </xf>
    <xf numFmtId="0" fontId="21" fillId="40" borderId="0" xfId="0" applyFont="1" applyFill="1" applyAlignment="1">
      <alignment vertical="center"/>
    </xf>
    <xf numFmtId="0" fontId="11" fillId="40" borderId="0" xfId="0" applyFont="1" applyFill="1" applyAlignment="1">
      <alignment vertical="center"/>
    </xf>
    <xf numFmtId="0" fontId="3" fillId="40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10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10" fillId="40" borderId="0" xfId="0" applyFont="1" applyFill="1" applyBorder="1" applyAlignment="1">
      <alignment/>
    </xf>
    <xf numFmtId="0" fontId="0" fillId="40" borderId="0" xfId="0" applyFill="1" applyAlignment="1">
      <alignment vertical="top"/>
    </xf>
    <xf numFmtId="0" fontId="14" fillId="40" borderId="0" xfId="0" applyFont="1" applyFill="1" applyBorder="1" applyAlignment="1">
      <alignment horizontal="right"/>
    </xf>
    <xf numFmtId="177" fontId="15" fillId="40" borderId="0" xfId="82" applyNumberFormat="1" applyFont="1" applyFill="1" applyBorder="1" applyAlignment="1">
      <alignment vertical="center"/>
    </xf>
    <xf numFmtId="177" fontId="15" fillId="40" borderId="0" xfId="82" applyNumberFormat="1" applyFont="1" applyFill="1" applyBorder="1" applyAlignment="1">
      <alignment horizontal="right" vertical="center"/>
    </xf>
    <xf numFmtId="177" fontId="15" fillId="40" borderId="0" xfId="0" applyNumberFormat="1" applyFont="1" applyFill="1" applyBorder="1" applyAlignment="1">
      <alignment vertical="center"/>
    </xf>
    <xf numFmtId="41" fontId="15" fillId="40" borderId="13" xfId="0" applyNumberFormat="1" applyFont="1" applyFill="1" applyBorder="1" applyAlignment="1">
      <alignment horizontal="center" vertical="center"/>
    </xf>
    <xf numFmtId="41" fontId="15" fillId="40" borderId="13" xfId="82" applyNumberFormat="1" applyFont="1" applyFill="1" applyBorder="1" applyAlignment="1">
      <alignment horizontal="right" vertical="center"/>
    </xf>
    <xf numFmtId="41" fontId="15" fillId="40" borderId="0" xfId="82" applyNumberFormat="1" applyFont="1" applyFill="1" applyBorder="1" applyAlignment="1">
      <alignment horizontal="right" vertical="center"/>
    </xf>
    <xf numFmtId="41" fontId="15" fillId="40" borderId="13" xfId="0" applyNumberFormat="1" applyFont="1" applyFill="1" applyBorder="1" applyAlignment="1">
      <alignment vertical="center"/>
    </xf>
    <xf numFmtId="58" fontId="14" fillId="40" borderId="0" xfId="0" applyNumberFormat="1" applyFont="1" applyFill="1" applyAlignment="1">
      <alignment horizontal="right" vertical="center"/>
    </xf>
    <xf numFmtId="177" fontId="15" fillId="40" borderId="0" xfId="0" applyNumberFormat="1" applyFont="1" applyFill="1" applyBorder="1" applyAlignment="1">
      <alignment horizontal="center" vertical="center"/>
    </xf>
    <xf numFmtId="0" fontId="23" fillId="40" borderId="0" xfId="0" applyFont="1" applyFill="1" applyAlignment="1">
      <alignment vertical="center"/>
    </xf>
    <xf numFmtId="177" fontId="15" fillId="40" borderId="10" xfId="0" applyNumberFormat="1" applyFont="1" applyFill="1" applyBorder="1" applyAlignment="1">
      <alignment vertical="center"/>
    </xf>
    <xf numFmtId="41" fontId="15" fillId="40" borderId="19" xfId="0" applyNumberFormat="1" applyFont="1" applyFill="1" applyBorder="1" applyAlignment="1">
      <alignment vertical="center"/>
    </xf>
    <xf numFmtId="0" fontId="15" fillId="40" borderId="17" xfId="0" applyFont="1" applyFill="1" applyBorder="1" applyAlignment="1">
      <alignment vertical="center"/>
    </xf>
    <xf numFmtId="177" fontId="15" fillId="40" borderId="14" xfId="0" applyNumberFormat="1" applyFont="1" applyFill="1" applyBorder="1" applyAlignment="1">
      <alignment horizontal="center"/>
    </xf>
    <xf numFmtId="41" fontId="5" fillId="40" borderId="22" xfId="82" applyNumberFormat="1" applyFont="1" applyFill="1" applyBorder="1" applyAlignment="1">
      <alignment vertical="center"/>
    </xf>
    <xf numFmtId="196" fontId="14" fillId="40" borderId="23" xfId="0" applyNumberFormat="1" applyFont="1" applyFill="1" applyBorder="1" applyAlignment="1">
      <alignment vertical="center"/>
    </xf>
    <xf numFmtId="196" fontId="14" fillId="40" borderId="14" xfId="0" applyNumberFormat="1" applyFont="1" applyFill="1" applyBorder="1" applyAlignment="1">
      <alignment vertical="center"/>
    </xf>
    <xf numFmtId="196" fontId="13" fillId="40" borderId="14" xfId="0" applyNumberFormat="1" applyFont="1" applyFill="1" applyBorder="1" applyAlignment="1">
      <alignment vertical="center"/>
    </xf>
    <xf numFmtId="197" fontId="17" fillId="40" borderId="13" xfId="82" applyNumberFormat="1" applyFont="1" applyFill="1" applyBorder="1" applyAlignment="1">
      <alignment vertical="center"/>
    </xf>
    <xf numFmtId="197" fontId="17" fillId="40" borderId="0" xfId="82" applyNumberFormat="1" applyFont="1" applyFill="1" applyBorder="1" applyAlignment="1">
      <alignment vertical="center"/>
    </xf>
    <xf numFmtId="197" fontId="17" fillId="40" borderId="13" xfId="82" applyNumberFormat="1" applyFont="1" applyFill="1" applyBorder="1" applyAlignment="1">
      <alignment horizontal="right" vertical="center"/>
    </xf>
    <xf numFmtId="197" fontId="17" fillId="40" borderId="0" xfId="82" applyNumberFormat="1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vertical="center"/>
    </xf>
    <xf numFmtId="177" fontId="5" fillId="40" borderId="22" xfId="82" applyNumberFormat="1" applyFont="1" applyFill="1" applyBorder="1" applyAlignment="1">
      <alignment horizontal="center" vertical="center" wrapText="1"/>
    </xf>
    <xf numFmtId="177" fontId="5" fillId="40" borderId="24" xfId="82" applyNumberFormat="1" applyFont="1" applyFill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85" fontId="14" fillId="0" borderId="13" xfId="82" applyNumberFormat="1" applyFont="1" applyFill="1" applyBorder="1" applyAlignment="1">
      <alignment vertical="center"/>
    </xf>
    <xf numFmtId="185" fontId="14" fillId="0" borderId="0" xfId="8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40" borderId="0" xfId="0" applyFont="1" applyFill="1" applyAlignment="1">
      <alignment vertical="top"/>
    </xf>
    <xf numFmtId="197" fontId="0" fillId="40" borderId="0" xfId="0" applyNumberFormat="1" applyFill="1" applyAlignment="1">
      <alignment vertical="center"/>
    </xf>
    <xf numFmtId="0" fontId="14" fillId="40" borderId="0" xfId="0" applyFont="1" applyFill="1" applyAlignment="1">
      <alignment horizontal="left" vertical="center"/>
    </xf>
    <xf numFmtId="0" fontId="13" fillId="4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4" fillId="40" borderId="10" xfId="0" applyFont="1" applyFill="1" applyBorder="1" applyAlignment="1">
      <alignment horizontal="center" vertical="center"/>
    </xf>
    <xf numFmtId="178" fontId="14" fillId="40" borderId="19" xfId="82" applyNumberFormat="1" applyFont="1" applyFill="1" applyBorder="1" applyAlignment="1">
      <alignment vertical="center"/>
    </xf>
    <xf numFmtId="196" fontId="14" fillId="40" borderId="21" xfId="0" applyNumberFormat="1" applyFont="1" applyFill="1" applyBorder="1" applyAlignment="1">
      <alignment vertical="center"/>
    </xf>
    <xf numFmtId="0" fontId="14" fillId="40" borderId="0" xfId="0" applyFont="1" applyFill="1" applyBorder="1" applyAlignment="1">
      <alignment horizontal="distributed" vertical="center"/>
    </xf>
    <xf numFmtId="0" fontId="14" fillId="40" borderId="10" xfId="0" applyFont="1" applyFill="1" applyBorder="1" applyAlignment="1">
      <alignment horizontal="distributed" vertical="center"/>
    </xf>
    <xf numFmtId="0" fontId="14" fillId="40" borderId="25" xfId="0" applyFont="1" applyFill="1" applyBorder="1" applyAlignment="1">
      <alignment horizontal="center" vertical="center"/>
    </xf>
    <xf numFmtId="41" fontId="13" fillId="40" borderId="19" xfId="0" applyNumberFormat="1" applyFont="1" applyFill="1" applyBorder="1" applyAlignment="1">
      <alignment vertical="center"/>
    </xf>
    <xf numFmtId="41" fontId="14" fillId="40" borderId="13" xfId="0" applyNumberFormat="1" applyFont="1" applyFill="1" applyBorder="1" applyAlignment="1">
      <alignment vertical="center"/>
    </xf>
    <xf numFmtId="41" fontId="14" fillId="40" borderId="13" xfId="0" applyNumberFormat="1" applyFont="1" applyFill="1" applyBorder="1" applyAlignment="1">
      <alignment horizontal="right" vertical="center"/>
    </xf>
    <xf numFmtId="0" fontId="14" fillId="40" borderId="0" xfId="0" applyFont="1" applyFill="1" applyBorder="1" applyAlignment="1">
      <alignment horizontal="left" vertical="center"/>
    </xf>
    <xf numFmtId="0" fontId="13" fillId="4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1" fontId="14" fillId="0" borderId="14" xfId="82" applyNumberFormat="1" applyFont="1" applyFill="1" applyBorder="1" applyAlignment="1">
      <alignment vertical="center"/>
    </xf>
    <xf numFmtId="41" fontId="14" fillId="40" borderId="14" xfId="82" applyNumberFormat="1" applyFont="1" applyFill="1" applyBorder="1" applyAlignment="1">
      <alignment vertical="center"/>
    </xf>
    <xf numFmtId="41" fontId="14" fillId="40" borderId="21" xfId="82" applyNumberFormat="1" applyFont="1" applyFill="1" applyBorder="1" applyAlignment="1">
      <alignment vertical="center"/>
    </xf>
    <xf numFmtId="177" fontId="14" fillId="40" borderId="0" xfId="0" applyNumberFormat="1" applyFont="1" applyFill="1" applyBorder="1" applyAlignment="1">
      <alignment horizontal="distributed" vertical="center"/>
    </xf>
    <xf numFmtId="0" fontId="13" fillId="40" borderId="26" xfId="0" applyFont="1" applyFill="1" applyBorder="1" applyAlignment="1">
      <alignment horizontal="distributed" vertical="center"/>
    </xf>
    <xf numFmtId="177" fontId="14" fillId="40" borderId="26" xfId="0" applyNumberFormat="1" applyFont="1" applyFill="1" applyBorder="1" applyAlignment="1">
      <alignment horizontal="distributed" vertical="center"/>
    </xf>
    <xf numFmtId="177" fontId="14" fillId="40" borderId="26" xfId="0" applyNumberFormat="1" applyFont="1" applyFill="1" applyBorder="1" applyAlignment="1">
      <alignment vertical="center"/>
    </xf>
    <xf numFmtId="41" fontId="14" fillId="40" borderId="15" xfId="82" applyNumberFormat="1" applyFont="1" applyFill="1" applyBorder="1" applyAlignment="1">
      <alignment vertical="center"/>
    </xf>
    <xf numFmtId="178" fontId="14" fillId="40" borderId="15" xfId="82" applyNumberFormat="1" applyFont="1" applyFill="1" applyBorder="1" applyAlignment="1">
      <alignment vertical="center"/>
    </xf>
    <xf numFmtId="196" fontId="14" fillId="40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41" fontId="7" fillId="0" borderId="16" xfId="82" applyNumberFormat="1" applyFont="1" applyFill="1" applyBorder="1" applyAlignment="1">
      <alignment vertical="center"/>
    </xf>
    <xf numFmtId="41" fontId="5" fillId="0" borderId="13" xfId="82" applyNumberFormat="1" applyFont="1" applyFill="1" applyBorder="1" applyAlignment="1">
      <alignment vertical="center"/>
    </xf>
    <xf numFmtId="41" fontId="5" fillId="0" borderId="14" xfId="82" applyNumberFormat="1" applyFont="1" applyFill="1" applyBorder="1" applyAlignment="1">
      <alignment vertical="center"/>
    </xf>
    <xf numFmtId="41" fontId="7" fillId="0" borderId="0" xfId="82" applyNumberFormat="1" applyFont="1" applyFill="1" applyBorder="1" applyAlignment="1">
      <alignment vertical="center"/>
    </xf>
    <xf numFmtId="177" fontId="17" fillId="40" borderId="0" xfId="0" applyNumberFormat="1" applyFont="1" applyFill="1" applyBorder="1" applyAlignment="1">
      <alignment horizontal="center" vertical="center"/>
    </xf>
    <xf numFmtId="41" fontId="17" fillId="40" borderId="13" xfId="82" applyNumberFormat="1" applyFont="1" applyFill="1" applyBorder="1" applyAlignment="1">
      <alignment horizontal="right" vertical="center"/>
    </xf>
    <xf numFmtId="177" fontId="26" fillId="40" borderId="0" xfId="0" applyNumberFormat="1" applyFont="1" applyFill="1" applyBorder="1" applyAlignment="1">
      <alignment horizontal="center" vertical="center"/>
    </xf>
    <xf numFmtId="41" fontId="26" fillId="40" borderId="13" xfId="82" applyNumberFormat="1" applyFont="1" applyFill="1" applyBorder="1" applyAlignment="1">
      <alignment horizontal="right" vertical="center"/>
    </xf>
    <xf numFmtId="41" fontId="17" fillId="40" borderId="13" xfId="0" applyNumberFormat="1" applyFont="1" applyFill="1" applyBorder="1" applyAlignment="1">
      <alignment vertical="center"/>
    </xf>
    <xf numFmtId="177" fontId="17" fillId="40" borderId="27" xfId="0" applyNumberFormat="1" applyFont="1" applyFill="1" applyBorder="1" applyAlignment="1">
      <alignment horizontal="center" vertical="center"/>
    </xf>
    <xf numFmtId="41" fontId="17" fillId="40" borderId="19" xfId="0" applyNumberFormat="1" applyFont="1" applyFill="1" applyBorder="1" applyAlignment="1">
      <alignment vertical="center"/>
    </xf>
    <xf numFmtId="177" fontId="17" fillId="40" borderId="13" xfId="0" applyNumberFormat="1" applyFont="1" applyFill="1" applyBorder="1" applyAlignment="1">
      <alignment horizontal="center" vertical="center"/>
    </xf>
    <xf numFmtId="177" fontId="17" fillId="40" borderId="13" xfId="0" applyNumberFormat="1" applyFont="1" applyFill="1" applyBorder="1" applyAlignment="1">
      <alignment horizontal="center" vertical="center" wrapText="1"/>
    </xf>
    <xf numFmtId="177" fontId="17" fillId="40" borderId="28" xfId="0" applyNumberFormat="1" applyFont="1" applyFill="1" applyBorder="1" applyAlignment="1">
      <alignment vertical="center"/>
    </xf>
    <xf numFmtId="41" fontId="17" fillId="40" borderId="14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7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14" fillId="40" borderId="27" xfId="82" applyNumberFormat="1" applyFont="1" applyFill="1" applyBorder="1" applyAlignment="1">
      <alignment vertical="center"/>
    </xf>
    <xf numFmtId="41" fontId="17" fillId="40" borderId="21" xfId="0" applyNumberFormat="1" applyFont="1" applyFill="1" applyBorder="1" applyAlignment="1">
      <alignment vertical="center"/>
    </xf>
    <xf numFmtId="38" fontId="17" fillId="40" borderId="13" xfId="82" applyFont="1" applyFill="1" applyBorder="1" applyAlignment="1">
      <alignment horizontal="center" vertical="center"/>
    </xf>
    <xf numFmtId="38" fontId="17" fillId="40" borderId="14" xfId="82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38" fontId="5" fillId="40" borderId="29" xfId="82" applyFont="1" applyFill="1" applyBorder="1" applyAlignment="1">
      <alignment horizontal="center" vertical="center"/>
    </xf>
    <xf numFmtId="38" fontId="5" fillId="40" borderId="28" xfId="82" applyFont="1" applyFill="1" applyBorder="1" applyAlignment="1">
      <alignment horizontal="center" vertical="center"/>
    </xf>
    <xf numFmtId="0" fontId="7" fillId="40" borderId="0" xfId="0" applyFont="1" applyFill="1" applyAlignment="1">
      <alignment vertical="center"/>
    </xf>
    <xf numFmtId="0" fontId="7" fillId="40" borderId="0" xfId="0" applyFont="1" applyFill="1" applyBorder="1" applyAlignment="1">
      <alignment vertical="center"/>
    </xf>
    <xf numFmtId="0" fontId="17" fillId="40" borderId="13" xfId="0" applyFont="1" applyFill="1" applyBorder="1" applyAlignment="1">
      <alignment horizontal="center" vertical="center"/>
    </xf>
    <xf numFmtId="38" fontId="17" fillId="40" borderId="0" xfId="82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177" fontId="17" fillId="40" borderId="25" xfId="0" applyNumberFormat="1" applyFont="1" applyFill="1" applyBorder="1" applyAlignment="1">
      <alignment vertical="center"/>
    </xf>
    <xf numFmtId="41" fontId="5" fillId="0" borderId="29" xfId="0" applyNumberFormat="1" applyFont="1" applyBorder="1" applyAlignment="1">
      <alignment horizontal="center" vertical="center"/>
    </xf>
    <xf numFmtId="0" fontId="14" fillId="40" borderId="15" xfId="0" applyFont="1" applyFill="1" applyBorder="1" applyAlignment="1">
      <alignment horizontal="distributed" vertical="center"/>
    </xf>
    <xf numFmtId="177" fontId="5" fillId="40" borderId="13" xfId="82" applyNumberFormat="1" applyFont="1" applyFill="1" applyBorder="1" applyAlignment="1">
      <alignment horizontal="distributed" vertical="center" wrapText="1"/>
    </xf>
    <xf numFmtId="49" fontId="5" fillId="40" borderId="0" xfId="0" applyNumberFormat="1" applyFont="1" applyFill="1" applyBorder="1" applyAlignment="1" quotePrefix="1">
      <alignment horizontal="center" vertical="center"/>
    </xf>
    <xf numFmtId="38" fontId="5" fillId="40" borderId="29" xfId="82" applyFont="1" applyFill="1" applyBorder="1" applyAlignment="1">
      <alignment horizontal="distributed" vertical="center"/>
    </xf>
    <xf numFmtId="0" fontId="17" fillId="40" borderId="0" xfId="82" applyNumberFormat="1" applyFont="1" applyFill="1" applyBorder="1" applyAlignment="1">
      <alignment horizontal="distributed" vertical="center" indent="1"/>
    </xf>
    <xf numFmtId="0" fontId="14" fillId="40" borderId="30" xfId="0" applyFont="1" applyFill="1" applyBorder="1" applyAlignment="1">
      <alignment horizontal="distributed" vertical="center"/>
    </xf>
    <xf numFmtId="0" fontId="15" fillId="40" borderId="0" xfId="0" applyFont="1" applyFill="1" applyBorder="1" applyAlignment="1">
      <alignment horizontal="distributed" vertical="center" indent="2"/>
    </xf>
    <xf numFmtId="179" fontId="14" fillId="40" borderId="12" xfId="0" applyNumberFormat="1" applyFont="1" applyFill="1" applyBorder="1" applyAlignment="1">
      <alignment horizontal="distributed" vertical="center" indent="1"/>
    </xf>
    <xf numFmtId="178" fontId="14" fillId="40" borderId="15" xfId="82" applyNumberFormat="1" applyFont="1" applyFill="1" applyBorder="1" applyAlignment="1">
      <alignment horizontal="distributed" vertical="center" indent="1"/>
    </xf>
    <xf numFmtId="177" fontId="5" fillId="40" borderId="15" xfId="82" applyNumberFormat="1" applyFont="1" applyFill="1" applyBorder="1" applyAlignment="1">
      <alignment horizontal="distributed" vertical="center" wrapText="1"/>
    </xf>
    <xf numFmtId="177" fontId="5" fillId="40" borderId="15" xfId="82" applyNumberFormat="1" applyFont="1" applyFill="1" applyBorder="1" applyAlignment="1">
      <alignment horizontal="center" vertical="center" wrapText="1"/>
    </xf>
    <xf numFmtId="177" fontId="5" fillId="40" borderId="16" xfId="82" applyNumberFormat="1" applyFont="1" applyFill="1" applyBorder="1" applyAlignment="1">
      <alignment horizontal="center" vertical="center" wrapText="1"/>
    </xf>
    <xf numFmtId="41" fontId="17" fillId="40" borderId="26" xfId="82" applyNumberFormat="1" applyFont="1" applyFill="1" applyBorder="1" applyAlignment="1">
      <alignment vertical="center"/>
    </xf>
    <xf numFmtId="0" fontId="5" fillId="40" borderId="27" xfId="0" applyFont="1" applyFill="1" applyBorder="1" applyAlignment="1">
      <alignment vertical="center"/>
    </xf>
    <xf numFmtId="38" fontId="5" fillId="40" borderId="19" xfId="82" applyFont="1" applyFill="1" applyBorder="1" applyAlignment="1">
      <alignment vertical="center"/>
    </xf>
    <xf numFmtId="0" fontId="11" fillId="40" borderId="0" xfId="0" applyFont="1" applyFill="1" applyBorder="1" applyAlignment="1">
      <alignment vertical="center" wrapText="1"/>
    </xf>
    <xf numFmtId="0" fontId="11" fillId="40" borderId="0" xfId="0" applyFont="1" applyFill="1" applyBorder="1" applyAlignment="1">
      <alignment vertical="center"/>
    </xf>
    <xf numFmtId="0" fontId="11" fillId="40" borderId="0" xfId="0" applyFont="1" applyFill="1" applyAlignment="1">
      <alignment vertical="center" wrapText="1"/>
    </xf>
    <xf numFmtId="0" fontId="21" fillId="0" borderId="0" xfId="0" applyFont="1" applyAlignment="1">
      <alignment/>
    </xf>
    <xf numFmtId="41" fontId="17" fillId="40" borderId="14" xfId="8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5" fontId="14" fillId="40" borderId="13" xfId="82" applyNumberFormat="1" applyFont="1" applyFill="1" applyBorder="1" applyAlignment="1">
      <alignment vertical="center"/>
    </xf>
    <xf numFmtId="185" fontId="14" fillId="40" borderId="19" xfId="82" applyNumberFormat="1" applyFont="1" applyFill="1" applyBorder="1" applyAlignment="1">
      <alignment vertical="center"/>
    </xf>
    <xf numFmtId="0" fontId="28" fillId="40" borderId="0" xfId="0" applyFont="1" applyFill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1" fontId="14" fillId="0" borderId="13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horizontal="right" vertical="center"/>
    </xf>
    <xf numFmtId="41" fontId="14" fillId="0" borderId="14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1" xfId="0" applyNumberFormat="1" applyFont="1" applyBorder="1" applyAlignment="1">
      <alignment vertical="center"/>
    </xf>
    <xf numFmtId="0" fontId="14" fillId="0" borderId="29" xfId="0" applyNumberFormat="1" applyFont="1" applyBorder="1" applyAlignment="1">
      <alignment horizontal="distributed" vertical="center"/>
    </xf>
    <xf numFmtId="41" fontId="14" fillId="0" borderId="29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distributed" vertical="center" wrapText="1"/>
    </xf>
    <xf numFmtId="0" fontId="14" fillId="0" borderId="28" xfId="0" applyNumberFormat="1" applyFont="1" applyBorder="1" applyAlignment="1">
      <alignment horizontal="distributed" vertical="center"/>
    </xf>
    <xf numFmtId="41" fontId="14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40" borderId="14" xfId="0" applyFont="1" applyFill="1" applyBorder="1" applyAlignment="1">
      <alignment horizontal="distributed" vertical="center" indent="1"/>
    </xf>
    <xf numFmtId="0" fontId="13" fillId="40" borderId="21" xfId="0" applyFont="1" applyFill="1" applyBorder="1" applyAlignment="1">
      <alignment horizontal="distributed" vertical="center" indent="1"/>
    </xf>
    <xf numFmtId="0" fontId="29" fillId="40" borderId="0" xfId="0" applyFont="1" applyFill="1" applyAlignment="1">
      <alignment vertical="center"/>
    </xf>
    <xf numFmtId="0" fontId="30" fillId="40" borderId="0" xfId="0" applyFont="1" applyFill="1" applyAlignment="1">
      <alignment vertical="center"/>
    </xf>
    <xf numFmtId="41" fontId="14" fillId="40" borderId="21" xfId="0" applyNumberFormat="1" applyFont="1" applyFill="1" applyBorder="1" applyAlignment="1">
      <alignment vertical="center"/>
    </xf>
    <xf numFmtId="0" fontId="14" fillId="40" borderId="15" xfId="0" applyFont="1" applyFill="1" applyBorder="1" applyAlignment="1">
      <alignment horizontal="distributed" vertical="center" wrapText="1"/>
    </xf>
    <xf numFmtId="0" fontId="14" fillId="40" borderId="16" xfId="0" applyFont="1" applyFill="1" applyBorder="1" applyAlignment="1">
      <alignment horizontal="distributed" vertical="center" wrapText="1"/>
    </xf>
    <xf numFmtId="177" fontId="5" fillId="40" borderId="22" xfId="82" applyNumberFormat="1" applyFont="1" applyFill="1" applyBorder="1" applyAlignment="1">
      <alignment horizontal="distributed" vertical="center" wrapText="1"/>
    </xf>
    <xf numFmtId="41" fontId="14" fillId="40" borderId="23" xfId="82" applyNumberFormat="1" applyFont="1" applyFill="1" applyBorder="1" applyAlignment="1">
      <alignment vertical="center"/>
    </xf>
    <xf numFmtId="41" fontId="13" fillId="40" borderId="19" xfId="0" applyNumberFormat="1" applyFont="1" applyFill="1" applyBorder="1" applyAlignment="1">
      <alignment horizontal="right" vertical="center"/>
    </xf>
    <xf numFmtId="178" fontId="14" fillId="0" borderId="13" xfId="82" applyNumberFormat="1" applyFont="1" applyFill="1" applyBorder="1" applyAlignment="1">
      <alignment vertical="center"/>
    </xf>
    <xf numFmtId="196" fontId="14" fillId="0" borderId="14" xfId="0" applyNumberFormat="1" applyFont="1" applyFill="1" applyBorder="1" applyAlignment="1">
      <alignment vertical="center"/>
    </xf>
    <xf numFmtId="197" fontId="17" fillId="40" borderId="14" xfId="82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horizontal="distributed" vertical="center"/>
    </xf>
    <xf numFmtId="0" fontId="15" fillId="40" borderId="14" xfId="0" applyFont="1" applyFill="1" applyBorder="1" applyAlignment="1">
      <alignment vertical="center"/>
    </xf>
    <xf numFmtId="0" fontId="15" fillId="40" borderId="16" xfId="0" applyFont="1" applyFill="1" applyBorder="1" applyAlignment="1">
      <alignment horizontal="center" vertical="center"/>
    </xf>
    <xf numFmtId="41" fontId="15" fillId="40" borderId="14" xfId="82" applyNumberFormat="1" applyFont="1" applyFill="1" applyBorder="1" applyAlignment="1">
      <alignment vertical="center"/>
    </xf>
    <xf numFmtId="41" fontId="15" fillId="40" borderId="21" xfId="82" applyNumberFormat="1" applyFont="1" applyFill="1" applyBorder="1" applyAlignment="1">
      <alignment vertical="center"/>
    </xf>
    <xf numFmtId="49" fontId="19" fillId="40" borderId="0" xfId="0" applyNumberFormat="1" applyFont="1" applyFill="1" applyBorder="1" applyAlignment="1">
      <alignment horizontal="right" vertical="center"/>
    </xf>
    <xf numFmtId="0" fontId="15" fillId="40" borderId="20" xfId="0" applyFont="1" applyFill="1" applyBorder="1" applyAlignment="1">
      <alignment vertical="center"/>
    </xf>
    <xf numFmtId="0" fontId="15" fillId="40" borderId="11" xfId="0" applyFont="1" applyFill="1" applyBorder="1" applyAlignment="1">
      <alignment vertical="center"/>
    </xf>
    <xf numFmtId="0" fontId="15" fillId="40" borderId="23" xfId="0" applyFont="1" applyFill="1" applyBorder="1" applyAlignment="1">
      <alignment vertical="center"/>
    </xf>
    <xf numFmtId="0" fontId="19" fillId="40" borderId="0" xfId="0" applyFont="1" applyFill="1" applyBorder="1" applyAlignment="1">
      <alignment horizontal="right" vertical="center"/>
    </xf>
    <xf numFmtId="0" fontId="19" fillId="40" borderId="16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vertical="center"/>
    </xf>
    <xf numFmtId="0" fontId="19" fillId="40" borderId="0" xfId="0" applyFont="1" applyFill="1" applyBorder="1" applyAlignment="1">
      <alignment horizontal="distributed" vertical="center" shrinkToFit="1"/>
    </xf>
    <xf numFmtId="0" fontId="19" fillId="40" borderId="0" xfId="0" applyFont="1" applyFill="1" applyBorder="1" applyAlignment="1" quotePrefix="1">
      <alignment horizontal="right" vertical="center"/>
    </xf>
    <xf numFmtId="190" fontId="15" fillId="40" borderId="16" xfId="0" applyNumberFormat="1" applyFont="1" applyFill="1" applyBorder="1" applyAlignment="1">
      <alignment horizontal="center" vertical="center" shrinkToFit="1"/>
    </xf>
    <xf numFmtId="0" fontId="19" fillId="40" borderId="32" xfId="0" applyFont="1" applyFill="1" applyBorder="1" applyAlignment="1">
      <alignment vertical="center"/>
    </xf>
    <xf numFmtId="0" fontId="0" fillId="40" borderId="19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0" fontId="14" fillId="40" borderId="0" xfId="0" applyFont="1" applyFill="1" applyBorder="1" applyAlignment="1">
      <alignment vertical="top"/>
    </xf>
    <xf numFmtId="0" fontId="13" fillId="40" borderId="0" xfId="0" applyFont="1" applyFill="1" applyAlignment="1">
      <alignment vertical="top"/>
    </xf>
    <xf numFmtId="0" fontId="14" fillId="40" borderId="0" xfId="0" applyFont="1" applyFill="1" applyBorder="1" applyAlignment="1">
      <alignment horizontal="center" vertical="top"/>
    </xf>
    <xf numFmtId="0" fontId="13" fillId="40" borderId="0" xfId="0" applyFont="1" applyFill="1" applyBorder="1" applyAlignment="1">
      <alignment vertical="top"/>
    </xf>
    <xf numFmtId="5" fontId="5" fillId="40" borderId="15" xfId="0" applyNumberFormat="1" applyFont="1" applyFill="1" applyBorder="1" applyAlignment="1">
      <alignment horizontal="center" vertical="center" wrapText="1"/>
    </xf>
    <xf numFmtId="189" fontId="14" fillId="40" borderId="14" xfId="0" applyNumberFormat="1" applyFont="1" applyFill="1" applyBorder="1" applyAlignment="1">
      <alignment vertical="center"/>
    </xf>
    <xf numFmtId="189" fontId="14" fillId="4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9" fontId="14" fillId="0" borderId="14" xfId="82" applyNumberFormat="1" applyFont="1" applyFill="1" applyBorder="1" applyAlignment="1">
      <alignment vertical="center"/>
    </xf>
    <xf numFmtId="189" fontId="14" fillId="0" borderId="21" xfId="8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93" fontId="14" fillId="40" borderId="14" xfId="0" applyNumberFormat="1" applyFont="1" applyFill="1" applyBorder="1" applyAlignment="1">
      <alignment vertical="center"/>
    </xf>
    <xf numFmtId="193" fontId="14" fillId="40" borderId="21" xfId="0" applyNumberFormat="1" applyFont="1" applyFill="1" applyBorder="1" applyAlignment="1">
      <alignment vertical="center"/>
    </xf>
    <xf numFmtId="41" fontId="5" fillId="40" borderId="23" xfId="82" applyNumberFormat="1" applyFont="1" applyFill="1" applyBorder="1" applyAlignment="1">
      <alignment vertical="center"/>
    </xf>
    <xf numFmtId="0" fontId="5" fillId="40" borderId="17" xfId="0" applyFont="1" applyFill="1" applyBorder="1" applyAlignment="1">
      <alignment vertical="center"/>
    </xf>
    <xf numFmtId="41" fontId="5" fillId="40" borderId="14" xfId="82" applyNumberFormat="1" applyFont="1" applyFill="1" applyBorder="1" applyAlignment="1">
      <alignment horizontal="right" vertical="center"/>
    </xf>
    <xf numFmtId="41" fontId="15" fillId="40" borderId="13" xfId="0" applyNumberFormat="1" applyFont="1" applyFill="1" applyBorder="1" applyAlignment="1">
      <alignment horizontal="center"/>
    </xf>
    <xf numFmtId="41" fontId="15" fillId="40" borderId="13" xfId="82" applyNumberFormat="1" applyFont="1" applyFill="1" applyBorder="1" applyAlignment="1">
      <alignment/>
    </xf>
    <xf numFmtId="41" fontId="15" fillId="40" borderId="0" xfId="82" applyNumberFormat="1" applyFont="1" applyFill="1" applyBorder="1" applyAlignment="1">
      <alignment/>
    </xf>
    <xf numFmtId="41" fontId="15" fillId="40" borderId="13" xfId="82" applyNumberFormat="1" applyFont="1" applyFill="1" applyBorder="1" applyAlignment="1">
      <alignment horizontal="right"/>
    </xf>
    <xf numFmtId="41" fontId="15" fillId="40" borderId="0" xfId="82" applyNumberFormat="1" applyFont="1" applyFill="1" applyBorder="1" applyAlignment="1">
      <alignment horizontal="right"/>
    </xf>
    <xf numFmtId="41" fontId="17" fillId="40" borderId="13" xfId="82" applyNumberFormat="1" applyFont="1" applyFill="1" applyBorder="1" applyAlignment="1">
      <alignment horizontal="right"/>
    </xf>
    <xf numFmtId="0" fontId="10" fillId="40" borderId="0" xfId="0" applyFont="1" applyFill="1" applyAlignment="1">
      <alignment vertical="top"/>
    </xf>
    <xf numFmtId="0" fontId="5" fillId="40" borderId="0" xfId="0" applyFont="1" applyFill="1" applyAlignment="1">
      <alignment vertical="top"/>
    </xf>
    <xf numFmtId="0" fontId="17" fillId="40" borderId="13" xfId="82" applyNumberFormat="1" applyFont="1" applyFill="1" applyBorder="1" applyAlignment="1">
      <alignment horizontal="distributed" vertical="center" indent="1"/>
    </xf>
    <xf numFmtId="49" fontId="5" fillId="40" borderId="17" xfId="0" applyNumberFormat="1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right" vertical="center"/>
    </xf>
    <xf numFmtId="41" fontId="5" fillId="40" borderId="18" xfId="82" applyNumberFormat="1" applyFont="1" applyFill="1" applyBorder="1" applyAlignment="1">
      <alignment vertical="center"/>
    </xf>
    <xf numFmtId="41" fontId="5" fillId="40" borderId="13" xfId="82" applyNumberFormat="1" applyFont="1" applyFill="1" applyBorder="1" applyAlignment="1">
      <alignment vertical="center" wrapText="1"/>
    </xf>
    <xf numFmtId="41" fontId="5" fillId="40" borderId="14" xfId="82" applyNumberFormat="1" applyFont="1" applyFill="1" applyBorder="1" applyAlignment="1">
      <alignment vertical="center" wrapText="1"/>
    </xf>
    <xf numFmtId="41" fontId="5" fillId="40" borderId="13" xfId="82" applyNumberFormat="1" applyFont="1" applyFill="1" applyBorder="1" applyAlignment="1">
      <alignment vertical="center" wrapText="1"/>
    </xf>
    <xf numFmtId="41" fontId="7" fillId="0" borderId="15" xfId="82" applyNumberFormat="1" applyFont="1" applyFill="1" applyBorder="1" applyAlignment="1">
      <alignment vertical="center"/>
    </xf>
    <xf numFmtId="0" fontId="5" fillId="40" borderId="33" xfId="0" applyFont="1" applyFill="1" applyBorder="1" applyAlignment="1">
      <alignment horizontal="right" vertical="center"/>
    </xf>
    <xf numFmtId="0" fontId="5" fillId="40" borderId="26" xfId="0" applyFont="1" applyFill="1" applyBorder="1" applyAlignment="1">
      <alignment vertical="center"/>
    </xf>
    <xf numFmtId="0" fontId="5" fillId="40" borderId="26" xfId="0" applyFont="1" applyFill="1" applyBorder="1" applyAlignment="1">
      <alignment horizontal="right" vertical="center"/>
    </xf>
    <xf numFmtId="0" fontId="0" fillId="40" borderId="17" xfId="0" applyFill="1" applyBorder="1" applyAlignment="1">
      <alignment vertical="center"/>
    </xf>
    <xf numFmtId="0" fontId="5" fillId="40" borderId="34" xfId="0" applyFont="1" applyFill="1" applyBorder="1" applyAlignment="1">
      <alignment vertical="center"/>
    </xf>
    <xf numFmtId="41" fontId="5" fillId="40" borderId="24" xfId="82" applyNumberFormat="1" applyFont="1" applyFill="1" applyBorder="1" applyAlignment="1">
      <alignment vertical="center"/>
    </xf>
    <xf numFmtId="0" fontId="5" fillId="40" borderId="0" xfId="0" applyFont="1" applyFill="1" applyAlignment="1" quotePrefix="1">
      <alignment vertical="center"/>
    </xf>
    <xf numFmtId="177" fontId="17" fillId="40" borderId="14" xfId="0" applyNumberFormat="1" applyFont="1" applyFill="1" applyBorder="1" applyAlignment="1">
      <alignment horizontal="center" vertical="center"/>
    </xf>
    <xf numFmtId="177" fontId="17" fillId="40" borderId="30" xfId="0" applyNumberFormat="1" applyFont="1" applyFill="1" applyBorder="1" applyAlignment="1">
      <alignment horizontal="center" vertical="center"/>
    </xf>
    <xf numFmtId="177" fontId="17" fillId="40" borderId="14" xfId="0" applyNumberFormat="1" applyFont="1" applyFill="1" applyBorder="1" applyAlignment="1">
      <alignment horizontal="center" vertical="center" wrapText="1"/>
    </xf>
    <xf numFmtId="41" fontId="17" fillId="40" borderId="14" xfId="82" applyNumberFormat="1" applyFont="1" applyFill="1" applyBorder="1" applyAlignment="1">
      <alignment horizontal="right"/>
    </xf>
    <xf numFmtId="177" fontId="17" fillId="40" borderId="26" xfId="0" applyNumberFormat="1" applyFont="1" applyFill="1" applyBorder="1" applyAlignment="1">
      <alignment horizontal="distributed"/>
    </xf>
    <xf numFmtId="41" fontId="26" fillId="40" borderId="14" xfId="82" applyNumberFormat="1" applyFont="1" applyFill="1" applyBorder="1" applyAlignment="1">
      <alignment horizontal="right" vertical="center"/>
    </xf>
    <xf numFmtId="177" fontId="26" fillId="40" borderId="26" xfId="0" applyNumberFormat="1" applyFont="1" applyFill="1" applyBorder="1" applyAlignment="1">
      <alignment horizontal="center" vertical="center"/>
    </xf>
    <xf numFmtId="41" fontId="17" fillId="40" borderId="14" xfId="82" applyNumberFormat="1" applyFont="1" applyFill="1" applyBorder="1" applyAlignment="1">
      <alignment horizontal="right" vertical="center"/>
    </xf>
    <xf numFmtId="177" fontId="17" fillId="40" borderId="26" xfId="0" applyNumberFormat="1" applyFont="1" applyFill="1" applyBorder="1" applyAlignment="1">
      <alignment horizontal="center" vertical="center"/>
    </xf>
    <xf numFmtId="197" fontId="17" fillId="40" borderId="14" xfId="82" applyNumberFormat="1" applyFont="1" applyFill="1" applyBorder="1" applyAlignment="1">
      <alignment horizontal="right" vertical="center"/>
    </xf>
    <xf numFmtId="197" fontId="17" fillId="40" borderId="26" xfId="0" applyNumberFormat="1" applyFont="1" applyFill="1" applyBorder="1" applyAlignment="1">
      <alignment horizontal="center" vertical="center"/>
    </xf>
    <xf numFmtId="177" fontId="31" fillId="40" borderId="22" xfId="0" applyNumberFormat="1" applyFont="1" applyFill="1" applyBorder="1" applyAlignment="1">
      <alignment horizontal="distributed" vertical="center" wrapText="1"/>
    </xf>
    <xf numFmtId="177" fontId="17" fillId="40" borderId="0" xfId="0" applyNumberFormat="1" applyFont="1" applyFill="1" applyBorder="1" applyAlignment="1">
      <alignment horizontal="left" vertical="center"/>
    </xf>
    <xf numFmtId="177" fontId="17" fillId="40" borderId="0" xfId="0" applyNumberFormat="1" applyFont="1" applyFill="1" applyBorder="1" applyAlignment="1">
      <alignment vertical="center"/>
    </xf>
    <xf numFmtId="177" fontId="31" fillId="40" borderId="22" xfId="0" applyNumberFormat="1" applyFont="1" applyFill="1" applyBorder="1" applyAlignment="1">
      <alignment horizontal="center" vertical="center" wrapText="1"/>
    </xf>
    <xf numFmtId="177" fontId="31" fillId="40" borderId="22" xfId="0" applyNumberFormat="1" applyFont="1" applyFill="1" applyBorder="1" applyAlignment="1">
      <alignment horizontal="center" vertical="center" wrapText="1"/>
    </xf>
    <xf numFmtId="177" fontId="31" fillId="40" borderId="22" xfId="0" applyNumberFormat="1" applyFont="1" applyFill="1" applyBorder="1" applyAlignment="1">
      <alignment horizontal="distributed" vertical="center"/>
    </xf>
    <xf numFmtId="177" fontId="31" fillId="40" borderId="24" xfId="0" applyNumberFormat="1" applyFont="1" applyFill="1" applyBorder="1" applyAlignment="1">
      <alignment horizontal="distributed" vertical="center" wrapText="1"/>
    </xf>
    <xf numFmtId="177" fontId="17" fillId="40" borderId="26" xfId="0" applyNumberFormat="1" applyFont="1" applyFill="1" applyBorder="1" applyAlignment="1">
      <alignment vertical="center"/>
    </xf>
    <xf numFmtId="197" fontId="0" fillId="40" borderId="0" xfId="0" applyNumberFormat="1" applyFill="1" applyBorder="1" applyAlignment="1">
      <alignment vertical="center"/>
    </xf>
    <xf numFmtId="41" fontId="15" fillId="40" borderId="14" xfId="82" applyNumberFormat="1" applyFont="1" applyFill="1" applyBorder="1" applyAlignment="1">
      <alignment/>
    </xf>
    <xf numFmtId="41" fontId="15" fillId="40" borderId="14" xfId="82" applyNumberFormat="1" applyFont="1" applyFill="1" applyBorder="1" applyAlignment="1">
      <alignment horizontal="right" vertical="center"/>
    </xf>
    <xf numFmtId="41" fontId="17" fillId="40" borderId="13" xfId="0" applyNumberFormat="1" applyFont="1" applyFill="1" applyBorder="1" applyAlignment="1">
      <alignment horizontal="center" vertical="center"/>
    </xf>
    <xf numFmtId="41" fontId="17" fillId="40" borderId="0" xfId="82" applyNumberFormat="1" applyFont="1" applyFill="1" applyBorder="1" applyAlignment="1">
      <alignment horizontal="right" vertical="center"/>
    </xf>
    <xf numFmtId="41" fontId="17" fillId="40" borderId="19" xfId="0" applyNumberFormat="1" applyFont="1" applyFill="1" applyBorder="1" applyAlignment="1">
      <alignment horizontal="center" vertical="center"/>
    </xf>
    <xf numFmtId="41" fontId="17" fillId="40" borderId="19" xfId="82" applyNumberFormat="1" applyFont="1" applyFill="1" applyBorder="1" applyAlignment="1">
      <alignment horizontal="right" vertical="center"/>
    </xf>
    <xf numFmtId="41" fontId="17" fillId="40" borderId="10" xfId="82" applyNumberFormat="1" applyFont="1" applyFill="1" applyBorder="1" applyAlignment="1">
      <alignment horizontal="right" vertical="center"/>
    </xf>
    <xf numFmtId="41" fontId="17" fillId="40" borderId="21" xfId="82" applyNumberFormat="1" applyFont="1" applyFill="1" applyBorder="1" applyAlignment="1">
      <alignment horizontal="right" vertical="center"/>
    </xf>
    <xf numFmtId="0" fontId="14" fillId="40" borderId="0" xfId="0" applyFont="1" applyFill="1" applyBorder="1" applyAlignment="1">
      <alignment horizontal="left" vertical="center"/>
    </xf>
    <xf numFmtId="177" fontId="17" fillId="40" borderId="0" xfId="0" applyNumberFormat="1" applyFont="1" applyFill="1" applyBorder="1" applyAlignment="1">
      <alignment horizontal="distributed" indent="1"/>
    </xf>
    <xf numFmtId="177" fontId="17" fillId="40" borderId="0" xfId="0" applyNumberFormat="1" applyFont="1" applyFill="1" applyBorder="1" applyAlignment="1">
      <alignment horizontal="left" vertical="center" indent="1"/>
    </xf>
    <xf numFmtId="0" fontId="15" fillId="40" borderId="17" xfId="0" applyFont="1" applyFill="1" applyBorder="1" applyAlignment="1">
      <alignment vertical="center" wrapText="1"/>
    </xf>
    <xf numFmtId="0" fontId="0" fillId="40" borderId="12" xfId="0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 indent="1"/>
    </xf>
    <xf numFmtId="0" fontId="15" fillId="40" borderId="0" xfId="0" applyFont="1" applyFill="1" applyBorder="1" applyAlignment="1">
      <alignment horizontal="distributed" vertical="center" indent="1"/>
    </xf>
    <xf numFmtId="177" fontId="15" fillId="40" borderId="0" xfId="0" applyNumberFormat="1" applyFont="1" applyFill="1" applyBorder="1" applyAlignment="1">
      <alignment horizontal="distributed" vertical="center" indent="2"/>
    </xf>
    <xf numFmtId="177" fontId="17" fillId="40" borderId="0" xfId="0" applyNumberFormat="1" applyFont="1" applyFill="1" applyBorder="1" applyAlignment="1">
      <alignment horizontal="distributed" vertical="center" indent="2"/>
    </xf>
    <xf numFmtId="197" fontId="17" fillId="40" borderId="0" xfId="0" applyNumberFormat="1" applyFont="1" applyFill="1" applyBorder="1" applyAlignment="1">
      <alignment horizontal="distributed" vertical="center" indent="2"/>
    </xf>
    <xf numFmtId="177" fontId="17" fillId="40" borderId="27" xfId="0" applyNumberFormat="1" applyFont="1" applyFill="1" applyBorder="1" applyAlignment="1">
      <alignment horizontal="distributed" vertical="center" indent="2"/>
    </xf>
    <xf numFmtId="0" fontId="15" fillId="40" borderId="0" xfId="0" applyFont="1" applyFill="1" applyAlignment="1">
      <alignment horizontal="left" vertical="center"/>
    </xf>
    <xf numFmtId="177" fontId="31" fillId="40" borderId="0" xfId="0" applyNumberFormat="1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distributed" vertical="center" indent="1"/>
    </xf>
    <xf numFmtId="0" fontId="14" fillId="40" borderId="0" xfId="0" applyFont="1" applyFill="1" applyBorder="1" applyAlignment="1">
      <alignment horizontal="distributed" vertical="center" indent="1"/>
    </xf>
    <xf numFmtId="41" fontId="17" fillId="40" borderId="0" xfId="82" applyNumberFormat="1" applyFont="1" applyFill="1" applyBorder="1" applyAlignment="1">
      <alignment horizontal="distributed" vertical="center" indent="1"/>
    </xf>
    <xf numFmtId="41" fontId="17" fillId="40" borderId="13" xfId="82" applyNumberFormat="1" applyFont="1" applyFill="1" applyBorder="1" applyAlignment="1">
      <alignment horizontal="distributed" vertical="center" indent="1"/>
    </xf>
    <xf numFmtId="0" fontId="14" fillId="40" borderId="10" xfId="0" applyFont="1" applyFill="1" applyBorder="1" applyAlignment="1">
      <alignment horizontal="distributed" vertical="center" indent="1"/>
    </xf>
    <xf numFmtId="177" fontId="14" fillId="40" borderId="0" xfId="0" applyNumberFormat="1" applyFont="1" applyFill="1" applyBorder="1" applyAlignment="1">
      <alignment horizontal="distributed" vertical="center" indent="1"/>
    </xf>
    <xf numFmtId="41" fontId="14" fillId="40" borderId="23" xfId="0" applyNumberFormat="1" applyFont="1" applyFill="1" applyBorder="1" applyAlignment="1">
      <alignment vertical="center"/>
    </xf>
    <xf numFmtId="41" fontId="14" fillId="40" borderId="14" xfId="0" applyNumberFormat="1" applyFont="1" applyFill="1" applyBorder="1" applyAlignment="1">
      <alignment vertical="center"/>
    </xf>
    <xf numFmtId="0" fontId="14" fillId="40" borderId="0" xfId="0" applyFont="1" applyFill="1" applyAlignment="1">
      <alignment horizontal="distributed" vertical="center" indent="1"/>
    </xf>
    <xf numFmtId="0" fontId="14" fillId="0" borderId="0" xfId="0" applyFont="1" applyFill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14" fillId="40" borderId="16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distributed" vertical="center" indent="1"/>
    </xf>
    <xf numFmtId="0" fontId="5" fillId="40" borderId="10" xfId="0" applyFont="1" applyFill="1" applyBorder="1" applyAlignment="1">
      <alignment horizontal="distributed" vertical="center" indent="1"/>
    </xf>
    <xf numFmtId="0" fontId="13" fillId="40" borderId="0" xfId="0" applyFont="1" applyFill="1" applyAlignment="1">
      <alignment horizontal="distributed" vertical="center" indent="1"/>
    </xf>
    <xf numFmtId="0" fontId="13" fillId="40" borderId="10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distributed" vertical="center" indent="1"/>
    </xf>
    <xf numFmtId="0" fontId="17" fillId="40" borderId="13" xfId="82" applyNumberFormat="1" applyFont="1" applyFill="1" applyBorder="1" applyAlignment="1">
      <alignment horizontal="distributed" vertical="center"/>
    </xf>
    <xf numFmtId="0" fontId="17" fillId="40" borderId="0" xfId="82" applyNumberFormat="1" applyFont="1" applyFill="1" applyBorder="1" applyAlignment="1">
      <alignment horizontal="distributed" vertical="center"/>
    </xf>
    <xf numFmtId="212" fontId="7" fillId="40" borderId="0" xfId="0" applyNumberFormat="1" applyFont="1" applyFill="1" applyAlignment="1">
      <alignment vertical="center"/>
    </xf>
    <xf numFmtId="212" fontId="5" fillId="40" borderId="0" xfId="0" applyNumberFormat="1" applyFont="1" applyFill="1" applyAlignment="1">
      <alignment vertical="center"/>
    </xf>
    <xf numFmtId="212" fontId="7" fillId="40" borderId="0" xfId="0" applyNumberFormat="1" applyFont="1" applyFill="1" applyBorder="1" applyAlignment="1">
      <alignment vertical="center"/>
    </xf>
    <xf numFmtId="177" fontId="15" fillId="40" borderId="0" xfId="0" applyNumberFormat="1" applyFont="1" applyFill="1" applyBorder="1" applyAlignment="1">
      <alignment horizontal="distributed" indent="2"/>
    </xf>
    <xf numFmtId="177" fontId="15" fillId="40" borderId="0" xfId="0" applyNumberFormat="1" applyFont="1" applyFill="1" applyBorder="1" applyAlignment="1">
      <alignment horizontal="center"/>
    </xf>
    <xf numFmtId="177" fontId="15" fillId="40" borderId="0" xfId="0" applyNumberFormat="1" applyFont="1" applyFill="1" applyBorder="1" applyAlignment="1">
      <alignment horizontal="distributed" indent="3"/>
    </xf>
    <xf numFmtId="0" fontId="15" fillId="40" borderId="0" xfId="0" applyFont="1" applyFill="1" applyAlignment="1">
      <alignment/>
    </xf>
    <xf numFmtId="177" fontId="15" fillId="40" borderId="0" xfId="0" applyNumberFormat="1" applyFont="1" applyFill="1" applyBorder="1" applyAlignment="1">
      <alignment horizontal="left" indent="2"/>
    </xf>
    <xf numFmtId="177" fontId="15" fillId="40" borderId="10" xfId="0" applyNumberFormat="1" applyFont="1" applyFill="1" applyBorder="1" applyAlignment="1">
      <alignment horizontal="distributed" indent="3"/>
    </xf>
    <xf numFmtId="0" fontId="11" fillId="4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 vertical="center"/>
    </xf>
    <xf numFmtId="178" fontId="14" fillId="40" borderId="10" xfId="82" applyNumberFormat="1" applyFont="1" applyFill="1" applyBorder="1" applyAlignment="1">
      <alignment vertical="center"/>
    </xf>
    <xf numFmtId="0" fontId="5" fillId="40" borderId="0" xfId="0" applyFont="1" applyFill="1" applyBorder="1" applyAlignment="1">
      <alignment horizontal="distributed" vertical="center" indent="2"/>
    </xf>
    <xf numFmtId="0" fontId="5" fillId="40" borderId="26" xfId="0" applyFont="1" applyFill="1" applyBorder="1" applyAlignment="1">
      <alignment horizontal="distributed" vertical="center" indent="2"/>
    </xf>
    <xf numFmtId="0" fontId="5" fillId="40" borderId="33" xfId="0" applyFont="1" applyFill="1" applyBorder="1" applyAlignment="1">
      <alignment vertical="center"/>
    </xf>
    <xf numFmtId="0" fontId="0" fillId="40" borderId="20" xfId="0" applyFill="1" applyBorder="1" applyAlignment="1">
      <alignment vertical="center"/>
    </xf>
    <xf numFmtId="41" fontId="5" fillId="0" borderId="0" xfId="82" applyNumberFormat="1" applyFont="1" applyFill="1" applyBorder="1" applyAlignment="1">
      <alignment vertical="center"/>
    </xf>
    <xf numFmtId="41" fontId="5" fillId="0" borderId="22" xfId="82" applyNumberFormat="1" applyFont="1" applyFill="1" applyBorder="1" applyAlignment="1">
      <alignment vertical="center"/>
    </xf>
    <xf numFmtId="42" fontId="17" fillId="40" borderId="13" xfId="82" applyNumberFormat="1" applyFont="1" applyFill="1" applyBorder="1" applyAlignment="1">
      <alignment horizontal="right" vertical="center"/>
    </xf>
    <xf numFmtId="0" fontId="15" fillId="40" borderId="0" xfId="0" applyFont="1" applyFill="1" applyAlignment="1">
      <alignment vertical="center" wrapText="1"/>
    </xf>
    <xf numFmtId="41" fontId="17" fillId="40" borderId="13" xfId="0" applyNumberFormat="1" applyFont="1" applyFill="1" applyBorder="1" applyAlignment="1">
      <alignment horizontal="right" vertical="center"/>
    </xf>
    <xf numFmtId="41" fontId="17" fillId="40" borderId="18" xfId="0" applyNumberFormat="1" applyFont="1" applyFill="1" applyBorder="1" applyAlignment="1">
      <alignment horizontal="right"/>
    </xf>
    <xf numFmtId="41" fontId="17" fillId="40" borderId="23" xfId="0" applyNumberFormat="1" applyFont="1" applyFill="1" applyBorder="1" applyAlignment="1">
      <alignment horizontal="right"/>
    </xf>
    <xf numFmtId="41" fontId="17" fillId="40" borderId="14" xfId="0" applyNumberFormat="1" applyFont="1" applyFill="1" applyBorder="1" applyAlignment="1">
      <alignment horizontal="right" vertical="center"/>
    </xf>
    <xf numFmtId="41" fontId="17" fillId="40" borderId="19" xfId="0" applyNumberFormat="1" applyFont="1" applyFill="1" applyBorder="1" applyAlignment="1">
      <alignment horizontal="right" vertical="center"/>
    </xf>
    <xf numFmtId="41" fontId="17" fillId="40" borderId="21" xfId="0" applyNumberFormat="1" applyFont="1" applyFill="1" applyBorder="1" applyAlignment="1">
      <alignment horizontal="right" vertical="center"/>
    </xf>
    <xf numFmtId="49" fontId="14" fillId="40" borderId="33" xfId="0" applyNumberFormat="1" applyFont="1" applyFill="1" applyBorder="1" applyAlignment="1">
      <alignment horizontal="distributed" vertical="center"/>
    </xf>
    <xf numFmtId="49" fontId="14" fillId="40" borderId="26" xfId="0" applyNumberFormat="1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41" fontId="14" fillId="40" borderId="18" xfId="82" applyNumberFormat="1" applyFont="1" applyFill="1" applyBorder="1" applyAlignment="1">
      <alignment horizontal="right" vertical="center"/>
    </xf>
    <xf numFmtId="177" fontId="14" fillId="40" borderId="0" xfId="0" applyNumberFormat="1" applyFont="1" applyFill="1" applyBorder="1" applyAlignment="1">
      <alignment horizontal="distributed" vertical="center" wrapText="1"/>
    </xf>
    <xf numFmtId="41" fontId="14" fillId="40" borderId="14" xfId="82" applyNumberFormat="1" applyFont="1" applyFill="1" applyBorder="1" applyAlignment="1">
      <alignment horizontal="right" vertical="center"/>
    </xf>
    <xf numFmtId="49" fontId="14" fillId="40" borderId="17" xfId="0" applyNumberFormat="1" applyFont="1" applyFill="1" applyBorder="1" applyAlignment="1">
      <alignment horizontal="distributed" vertical="center"/>
    </xf>
    <xf numFmtId="0" fontId="15" fillId="40" borderId="30" xfId="0" applyFont="1" applyFill="1" applyBorder="1" applyAlignment="1">
      <alignment vertical="center" wrapText="1"/>
    </xf>
    <xf numFmtId="0" fontId="15" fillId="40" borderId="17" xfId="0" applyFont="1" applyFill="1" applyBorder="1" applyAlignment="1">
      <alignment vertical="center"/>
    </xf>
    <xf numFmtId="177" fontId="15" fillId="40" borderId="13" xfId="82" applyNumberFormat="1" applyFont="1" applyFill="1" applyBorder="1" applyAlignment="1">
      <alignment vertical="center"/>
    </xf>
    <xf numFmtId="177" fontId="15" fillId="40" borderId="13" xfId="82" applyNumberFormat="1" applyFont="1" applyFill="1" applyBorder="1" applyAlignment="1">
      <alignment horizontal="right" vertical="center"/>
    </xf>
    <xf numFmtId="0" fontId="15" fillId="40" borderId="13" xfId="0" applyFont="1" applyFill="1" applyBorder="1" applyAlignment="1">
      <alignment vertical="center"/>
    </xf>
    <xf numFmtId="177" fontId="15" fillId="40" borderId="26" xfId="82" applyNumberFormat="1" applyFont="1" applyFill="1" applyBorder="1" applyAlignment="1">
      <alignment vertical="center"/>
    </xf>
    <xf numFmtId="177" fontId="15" fillId="40" borderId="26" xfId="82" applyNumberFormat="1" applyFont="1" applyFill="1" applyBorder="1" applyAlignment="1">
      <alignment horizontal="right" vertical="center"/>
    </xf>
    <xf numFmtId="0" fontId="15" fillId="40" borderId="26" xfId="0" applyFont="1" applyFill="1" applyBorder="1" applyAlignment="1">
      <alignment vertical="center"/>
    </xf>
    <xf numFmtId="41" fontId="15" fillId="40" borderId="13" xfId="0" applyNumberFormat="1" applyFont="1" applyFill="1" applyBorder="1" applyAlignment="1">
      <alignment horizontal="right" vertical="center"/>
    </xf>
    <xf numFmtId="41" fontId="15" fillId="40" borderId="19" xfId="0" applyNumberFormat="1" applyFont="1" applyFill="1" applyBorder="1" applyAlignment="1">
      <alignment horizontal="right" vertical="center"/>
    </xf>
    <xf numFmtId="41" fontId="15" fillId="40" borderId="19" xfId="82" applyNumberFormat="1" applyFont="1" applyFill="1" applyBorder="1" applyAlignment="1">
      <alignment horizontal="right" vertical="center"/>
    </xf>
    <xf numFmtId="177" fontId="15" fillId="40" borderId="19" xfId="82" applyNumberFormat="1" applyFont="1" applyFill="1" applyBorder="1" applyAlignment="1">
      <alignment horizontal="right" vertical="center"/>
    </xf>
    <xf numFmtId="177" fontId="15" fillId="40" borderId="13" xfId="0" applyNumberFormat="1" applyFont="1" applyFill="1" applyBorder="1" applyAlignment="1">
      <alignment horizontal="right" vertical="center"/>
    </xf>
    <xf numFmtId="177" fontId="15" fillId="40" borderId="26" xfId="0" applyNumberFormat="1" applyFont="1" applyFill="1" applyBorder="1" applyAlignment="1">
      <alignment horizontal="right" vertical="center"/>
    </xf>
    <xf numFmtId="177" fontId="15" fillId="40" borderId="19" xfId="0" applyNumberFormat="1" applyFont="1" applyFill="1" applyBorder="1" applyAlignment="1">
      <alignment horizontal="right" vertical="center"/>
    </xf>
    <xf numFmtId="177" fontId="15" fillId="40" borderId="27" xfId="0" applyNumberFormat="1" applyFont="1" applyFill="1" applyBorder="1" applyAlignment="1">
      <alignment horizontal="right" vertical="center"/>
    </xf>
    <xf numFmtId="177" fontId="15" fillId="40" borderId="0" xfId="0" applyNumberFormat="1" applyFont="1" applyFill="1" applyBorder="1" applyAlignment="1">
      <alignment horizontal="right" vertical="center"/>
    </xf>
    <xf numFmtId="177" fontId="15" fillId="40" borderId="10" xfId="0" applyNumberFormat="1" applyFont="1" applyFill="1" applyBorder="1" applyAlignment="1">
      <alignment horizontal="right" vertical="center"/>
    </xf>
    <xf numFmtId="41" fontId="15" fillId="40" borderId="19" xfId="82" applyNumberFormat="1" applyFont="1" applyFill="1" applyBorder="1" applyAlignment="1">
      <alignment vertical="center"/>
    </xf>
    <xf numFmtId="41" fontId="17" fillId="0" borderId="13" xfId="136" applyNumberFormat="1" applyFont="1" applyFill="1" applyBorder="1" applyAlignment="1" quotePrefix="1">
      <alignment horizontal="right" vertical="center"/>
      <protection/>
    </xf>
    <xf numFmtId="41" fontId="17" fillId="0" borderId="14" xfId="136" applyNumberFormat="1" applyFont="1" applyFill="1" applyBorder="1" applyAlignment="1" quotePrefix="1">
      <alignment horizontal="right" vertical="center"/>
      <protection/>
    </xf>
    <xf numFmtId="41" fontId="17" fillId="0" borderId="13" xfId="136" applyNumberFormat="1" applyFont="1" applyFill="1" applyBorder="1" applyAlignment="1">
      <alignment horizontal="right" vertical="center"/>
      <protection/>
    </xf>
    <xf numFmtId="184" fontId="17" fillId="0" borderId="13" xfId="136" applyNumberFormat="1" applyFont="1" applyFill="1" applyBorder="1" applyAlignment="1">
      <alignment horizontal="right" vertical="center"/>
      <protection/>
    </xf>
    <xf numFmtId="184" fontId="17" fillId="0" borderId="14" xfId="13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77" fontId="17" fillId="40" borderId="25" xfId="0" applyNumberFormat="1" applyFont="1" applyFill="1" applyBorder="1" applyAlignment="1">
      <alignment horizontal="center" vertical="center"/>
    </xf>
    <xf numFmtId="41" fontId="5" fillId="40" borderId="0" xfId="82" applyNumberFormat="1" applyFont="1" applyFill="1" applyBorder="1" applyAlignment="1">
      <alignment horizontal="right" vertical="center"/>
    </xf>
    <xf numFmtId="0" fontId="11" fillId="40" borderId="10" xfId="0" applyFont="1" applyFill="1" applyBorder="1" applyAlignment="1">
      <alignment vertical="center"/>
    </xf>
    <xf numFmtId="41" fontId="15" fillId="40" borderId="14" xfId="0" applyNumberFormat="1" applyFont="1" applyFill="1" applyBorder="1" applyAlignment="1">
      <alignment vertical="center"/>
    </xf>
    <xf numFmtId="41" fontId="15" fillId="40" borderId="21" xfId="0" applyNumberFormat="1" applyFont="1" applyFill="1" applyBorder="1" applyAlignment="1">
      <alignment vertical="center"/>
    </xf>
    <xf numFmtId="0" fontId="15" fillId="40" borderId="26" xfId="0" applyFont="1" applyFill="1" applyBorder="1" applyAlignment="1">
      <alignment horizontal="distributed" vertical="center" indent="1"/>
    </xf>
    <xf numFmtId="0" fontId="15" fillId="40" borderId="26" xfId="0" applyFont="1" applyFill="1" applyBorder="1" applyAlignment="1">
      <alignment horizontal="distributed" vertical="center" indent="2"/>
    </xf>
    <xf numFmtId="177" fontId="31" fillId="40" borderId="26" xfId="0" applyNumberFormat="1" applyFont="1" applyFill="1" applyBorder="1" applyAlignment="1">
      <alignment horizontal="left" vertical="center"/>
    </xf>
    <xf numFmtId="177" fontId="15" fillId="40" borderId="26" xfId="0" applyNumberFormat="1" applyFont="1" applyFill="1" applyBorder="1" applyAlignment="1">
      <alignment horizontal="distributed" vertical="center" indent="2"/>
    </xf>
    <xf numFmtId="177" fontId="15" fillId="40" borderId="26" xfId="0" applyNumberFormat="1" applyFont="1" applyFill="1" applyBorder="1" applyAlignment="1">
      <alignment horizontal="center" vertical="center"/>
    </xf>
    <xf numFmtId="0" fontId="15" fillId="40" borderId="26" xfId="0" applyFont="1" applyFill="1" applyBorder="1" applyAlignment="1">
      <alignment horizontal="left" vertical="center" indent="1"/>
    </xf>
    <xf numFmtId="177" fontId="15" fillId="40" borderId="10" xfId="0" applyNumberFormat="1" applyFont="1" applyFill="1" applyBorder="1" applyAlignment="1">
      <alignment horizontal="distributed" vertical="center" indent="2"/>
    </xf>
    <xf numFmtId="177" fontId="15" fillId="40" borderId="27" xfId="0" applyNumberFormat="1" applyFont="1" applyFill="1" applyBorder="1" applyAlignment="1">
      <alignment horizontal="distributed" vertical="center" indent="2"/>
    </xf>
    <xf numFmtId="177" fontId="15" fillId="40" borderId="0" xfId="0" applyNumberFormat="1" applyFont="1" applyFill="1" applyBorder="1" applyAlignment="1">
      <alignment horizontal="distributed" vertical="center" indent="1"/>
    </xf>
    <xf numFmtId="177" fontId="15" fillId="40" borderId="26" xfId="0" applyNumberFormat="1" applyFont="1" applyFill="1" applyBorder="1" applyAlignment="1">
      <alignment horizontal="distributed" vertical="center" indent="1"/>
    </xf>
    <xf numFmtId="0" fontId="18" fillId="4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40" borderId="0" xfId="0" applyFont="1" applyFill="1" applyAlignment="1">
      <alignment/>
    </xf>
    <xf numFmtId="41" fontId="15" fillId="40" borderId="14" xfId="0" applyNumberFormat="1" applyFont="1" applyFill="1" applyBorder="1" applyAlignment="1">
      <alignment horizontal="right" vertical="center"/>
    </xf>
    <xf numFmtId="41" fontId="15" fillId="40" borderId="21" xfId="0" applyNumberFormat="1" applyFont="1" applyFill="1" applyBorder="1" applyAlignment="1">
      <alignment horizontal="right" vertical="center"/>
    </xf>
    <xf numFmtId="197" fontId="15" fillId="40" borderId="14" xfId="8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indent="1"/>
    </xf>
    <xf numFmtId="0" fontId="31" fillId="0" borderId="0" xfId="0" applyFont="1" applyFill="1" applyBorder="1" applyAlignment="1">
      <alignment horizontal="distributed" vertical="center" indent="1"/>
    </xf>
    <xf numFmtId="0" fontId="14" fillId="40" borderId="0" xfId="0" applyNumberFormat="1" applyFont="1" applyFill="1" applyBorder="1" applyAlignment="1">
      <alignment horizontal="right" vertical="center"/>
    </xf>
    <xf numFmtId="41" fontId="5" fillId="40" borderId="0" xfId="0" applyNumberFormat="1" applyFont="1" applyFill="1" applyAlignment="1">
      <alignment vertical="center"/>
    </xf>
    <xf numFmtId="41" fontId="5" fillId="40" borderId="13" xfId="0" applyNumberFormat="1" applyFont="1" applyFill="1" applyBorder="1" applyAlignment="1">
      <alignment horizontal="right" vertical="center"/>
    </xf>
    <xf numFmtId="41" fontId="5" fillId="40" borderId="0" xfId="0" applyNumberFormat="1" applyFont="1" applyFill="1" applyAlignment="1">
      <alignment horizontal="right" vertical="center"/>
    </xf>
    <xf numFmtId="41" fontId="5" fillId="40" borderId="13" xfId="0" applyNumberFormat="1" applyFont="1" applyFill="1" applyBorder="1" applyAlignment="1">
      <alignment vertical="center"/>
    </xf>
    <xf numFmtId="41" fontId="5" fillId="40" borderId="10" xfId="0" applyNumberFormat="1" applyFont="1" applyFill="1" applyBorder="1" applyAlignment="1">
      <alignment vertical="center"/>
    </xf>
    <xf numFmtId="41" fontId="5" fillId="40" borderId="19" xfId="0" applyNumberFormat="1" applyFont="1" applyFill="1" applyBorder="1" applyAlignment="1">
      <alignment vertical="center"/>
    </xf>
    <xf numFmtId="0" fontId="14" fillId="40" borderId="18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vertical="top"/>
    </xf>
    <xf numFmtId="41" fontId="14" fillId="40" borderId="14" xfId="0" applyNumberFormat="1" applyFont="1" applyFill="1" applyBorder="1" applyAlignment="1">
      <alignment horizontal="right" vertical="center"/>
    </xf>
    <xf numFmtId="41" fontId="14" fillId="0" borderId="13" xfId="82" applyNumberFormat="1" applyFont="1" applyFill="1" applyBorder="1" applyAlignment="1">
      <alignment horizontal="right" vertical="center"/>
    </xf>
    <xf numFmtId="41" fontId="14" fillId="0" borderId="19" xfId="82" applyNumberFormat="1" applyFont="1" applyFill="1" applyBorder="1" applyAlignment="1">
      <alignment horizontal="right" vertical="center"/>
    </xf>
    <xf numFmtId="41" fontId="14" fillId="0" borderId="21" xfId="82" applyNumberFormat="1" applyFont="1" applyFill="1" applyBorder="1" applyAlignment="1">
      <alignment horizontal="right" vertical="center"/>
    </xf>
    <xf numFmtId="0" fontId="14" fillId="40" borderId="0" xfId="0" applyFont="1" applyFill="1" applyAlignment="1">
      <alignment horizontal="distributed" vertical="center" wrapText="1"/>
    </xf>
    <xf numFmtId="41" fontId="14" fillId="40" borderId="0" xfId="0" applyNumberFormat="1" applyFont="1" applyFill="1" applyAlignment="1">
      <alignment horizontal="right" vertical="center"/>
    </xf>
    <xf numFmtId="0" fontId="14" fillId="40" borderId="26" xfId="0" applyFont="1" applyFill="1" applyBorder="1" applyAlignment="1">
      <alignment horizontal="distributed" vertical="center"/>
    </xf>
    <xf numFmtId="0" fontId="14" fillId="40" borderId="0" xfId="0" applyFont="1" applyFill="1" applyBorder="1" applyAlignment="1">
      <alignment horizontal="distributed" vertical="center" wrapText="1"/>
    </xf>
    <xf numFmtId="0" fontId="14" fillId="40" borderId="26" xfId="0" applyFont="1" applyFill="1" applyBorder="1" applyAlignment="1">
      <alignment horizontal="distributed" vertical="center" wrapText="1"/>
    </xf>
    <xf numFmtId="0" fontId="14" fillId="40" borderId="27" xfId="0" applyFont="1" applyFill="1" applyBorder="1" applyAlignment="1">
      <alignment horizontal="distributed" vertical="center" wrapText="1"/>
    </xf>
    <xf numFmtId="41" fontId="5" fillId="40" borderId="0" xfId="0" applyNumberFormat="1" applyFont="1" applyFill="1" applyBorder="1" applyAlignment="1">
      <alignment vertical="center"/>
    </xf>
    <xf numFmtId="0" fontId="10" fillId="40" borderId="0" xfId="0" applyFont="1" applyFill="1" applyAlignment="1">
      <alignment horizontal="left" vertical="center"/>
    </xf>
    <xf numFmtId="177" fontId="14" fillId="40" borderId="0" xfId="0" applyNumberFormat="1" applyFont="1" applyFill="1" applyBorder="1" applyAlignment="1">
      <alignment horizontal="left" vertical="center" wrapText="1"/>
    </xf>
    <xf numFmtId="41" fontId="14" fillId="40" borderId="35" xfId="0" applyNumberFormat="1" applyFont="1" applyFill="1" applyBorder="1" applyAlignment="1">
      <alignment vertical="center"/>
    </xf>
    <xf numFmtId="43" fontId="14" fillId="40" borderId="35" xfId="0" applyNumberFormat="1" applyFont="1" applyFill="1" applyBorder="1" applyAlignment="1">
      <alignment vertical="center"/>
    </xf>
    <xf numFmtId="0" fontId="27" fillId="0" borderId="0" xfId="71" applyFont="1" applyAlignment="1" applyProtection="1">
      <alignment vertical="center"/>
      <protection/>
    </xf>
    <xf numFmtId="0" fontId="27" fillId="0" borderId="0" xfId="71" applyFont="1" applyAlignment="1" applyProtection="1">
      <alignment vertical="center" wrapText="1"/>
      <protection/>
    </xf>
    <xf numFmtId="0" fontId="14" fillId="40" borderId="0" xfId="0" applyFont="1" applyFill="1" applyAlignment="1">
      <alignment horizontal="center" vertical="center" wrapText="1"/>
    </xf>
    <xf numFmtId="0" fontId="14" fillId="40" borderId="36" xfId="0" applyFont="1" applyFill="1" applyBorder="1" applyAlignment="1">
      <alignment horizontal="distributed" vertical="center" indent="1"/>
    </xf>
    <xf numFmtId="0" fontId="14" fillId="40" borderId="22" xfId="0" applyFont="1" applyFill="1" applyBorder="1" applyAlignment="1">
      <alignment horizontal="distributed" vertical="center" inden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distributed" vertical="center" indent="1"/>
    </xf>
    <xf numFmtId="0" fontId="14" fillId="40" borderId="37" xfId="0" applyFont="1" applyFill="1" applyBorder="1" applyAlignment="1">
      <alignment horizontal="distributed" vertical="center" indent="1"/>
    </xf>
    <xf numFmtId="0" fontId="14" fillId="40" borderId="11" xfId="0" applyFont="1" applyFill="1" applyBorder="1" applyAlignment="1">
      <alignment horizontal="distributed" vertical="center" indent="1"/>
    </xf>
    <xf numFmtId="0" fontId="14" fillId="40" borderId="34" xfId="0" applyFont="1" applyFill="1" applyBorder="1" applyAlignment="1">
      <alignment horizontal="distributed" vertical="center" inden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1" fillId="40" borderId="0" xfId="0" applyFont="1" applyFill="1" applyAlignment="1">
      <alignment horizontal="center" vertical="center"/>
    </xf>
    <xf numFmtId="41" fontId="14" fillId="40" borderId="13" xfId="0" applyNumberFormat="1" applyFont="1" applyFill="1" applyBorder="1" applyAlignment="1">
      <alignment horizontal="center" vertical="center"/>
    </xf>
    <xf numFmtId="0" fontId="14" fillId="40" borderId="32" xfId="0" applyFont="1" applyFill="1" applyBorder="1" applyAlignment="1">
      <alignment horizontal="distributed" vertical="center" indent="2"/>
    </xf>
    <xf numFmtId="0" fontId="14" fillId="40" borderId="20" xfId="0" applyFont="1" applyFill="1" applyBorder="1" applyAlignment="1">
      <alignment horizontal="distributed" vertical="center" indent="2"/>
    </xf>
    <xf numFmtId="0" fontId="14" fillId="40" borderId="24" xfId="0" applyFont="1" applyFill="1" applyBorder="1" applyAlignment="1">
      <alignment horizontal="distributed" vertical="center" indent="2"/>
    </xf>
    <xf numFmtId="0" fontId="14" fillId="40" borderId="11" xfId="0" applyFont="1" applyFill="1" applyBorder="1" applyAlignment="1">
      <alignment horizontal="distributed" vertical="center" indent="2"/>
    </xf>
    <xf numFmtId="0" fontId="14" fillId="40" borderId="14" xfId="0" applyFont="1" applyFill="1" applyBorder="1" applyAlignment="1">
      <alignment horizontal="distributed" vertical="center" wrapText="1" indent="1"/>
    </xf>
    <xf numFmtId="0" fontId="14" fillId="40" borderId="0" xfId="0" applyFont="1" applyFill="1" applyBorder="1" applyAlignment="1">
      <alignment horizontal="distributed" vertical="center" wrapText="1" indent="1"/>
    </xf>
    <xf numFmtId="0" fontId="14" fillId="40" borderId="26" xfId="0" applyFont="1" applyFill="1" applyBorder="1" applyAlignment="1">
      <alignment vertical="center"/>
    </xf>
    <xf numFmtId="41" fontId="14" fillId="40" borderId="13" xfId="0" applyNumberFormat="1" applyFont="1" applyFill="1" applyBorder="1" applyAlignment="1">
      <alignment vertical="center"/>
    </xf>
    <xf numFmtId="0" fontId="14" fillId="40" borderId="28" xfId="0" applyFont="1" applyFill="1" applyBorder="1" applyAlignment="1">
      <alignment horizontal="distributed" vertical="center" indent="5"/>
    </xf>
    <xf numFmtId="0" fontId="14" fillId="40" borderId="25" xfId="0" applyFont="1" applyFill="1" applyBorder="1" applyAlignment="1">
      <alignment horizontal="distributed" vertical="center" indent="5"/>
    </xf>
    <xf numFmtId="0" fontId="14" fillId="40" borderId="31" xfId="0" applyFont="1" applyFill="1" applyBorder="1" applyAlignment="1">
      <alignment horizontal="distributed" vertical="center" indent="5"/>
    </xf>
    <xf numFmtId="180" fontId="5" fillId="40" borderId="32" xfId="0" applyNumberFormat="1" applyFont="1" applyFill="1" applyBorder="1" applyAlignment="1">
      <alignment horizontal="center" vertical="center" wrapText="1"/>
    </xf>
    <xf numFmtId="180" fontId="5" fillId="40" borderId="20" xfId="0" applyNumberFormat="1" applyFont="1" applyFill="1" applyBorder="1" applyAlignment="1">
      <alignment horizontal="center" vertical="center" wrapText="1"/>
    </xf>
    <xf numFmtId="180" fontId="5" fillId="40" borderId="24" xfId="0" applyNumberFormat="1" applyFont="1" applyFill="1" applyBorder="1" applyAlignment="1">
      <alignment horizontal="center" vertical="center" wrapText="1"/>
    </xf>
    <xf numFmtId="180" fontId="5" fillId="40" borderId="11" xfId="0" applyNumberFormat="1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distributed" vertical="center" indent="1"/>
    </xf>
    <xf numFmtId="0" fontId="14" fillId="40" borderId="24" xfId="0" applyFont="1" applyFill="1" applyBorder="1" applyAlignment="1">
      <alignment horizontal="distributed" vertical="center" indent="4"/>
    </xf>
    <xf numFmtId="0" fontId="14" fillId="40" borderId="34" xfId="0" applyFont="1" applyFill="1" applyBorder="1" applyAlignment="1">
      <alignment horizontal="distributed" vertical="center" indent="4"/>
    </xf>
    <xf numFmtId="0" fontId="14" fillId="40" borderId="20" xfId="0" applyFont="1" applyFill="1" applyBorder="1" applyAlignment="1">
      <alignment horizontal="distributed" vertical="center" wrapText="1" indent="3"/>
    </xf>
    <xf numFmtId="0" fontId="14" fillId="40" borderId="37" xfId="0" applyFont="1" applyFill="1" applyBorder="1" applyAlignment="1">
      <alignment horizontal="distributed" vertical="center" wrapText="1" indent="3"/>
    </xf>
    <xf numFmtId="0" fontId="14" fillId="40" borderId="0" xfId="0" applyFont="1" applyFill="1" applyBorder="1" applyAlignment="1">
      <alignment horizontal="distributed" vertical="center" wrapText="1" indent="3"/>
    </xf>
    <xf numFmtId="0" fontId="14" fillId="40" borderId="26" xfId="0" applyFont="1" applyFill="1" applyBorder="1" applyAlignment="1">
      <alignment horizontal="distributed" vertical="center" wrapText="1" indent="3"/>
    </xf>
    <xf numFmtId="0" fontId="14" fillId="40" borderId="11" xfId="0" applyFont="1" applyFill="1" applyBorder="1" applyAlignment="1">
      <alignment horizontal="distributed" vertical="center" wrapText="1" indent="3"/>
    </xf>
    <xf numFmtId="0" fontId="14" fillId="40" borderId="34" xfId="0" applyFont="1" applyFill="1" applyBorder="1" applyAlignment="1">
      <alignment horizontal="distributed" vertical="center" wrapText="1" indent="3"/>
    </xf>
    <xf numFmtId="0" fontId="14" fillId="40" borderId="12" xfId="0" applyFont="1" applyFill="1" applyBorder="1" applyAlignment="1">
      <alignment horizontal="distributed" vertical="center" indent="1"/>
    </xf>
    <xf numFmtId="0" fontId="14" fillId="40" borderId="17" xfId="0" applyFont="1" applyFill="1" applyBorder="1" applyAlignment="1">
      <alignment horizontal="distributed" vertical="center" indent="1"/>
    </xf>
    <xf numFmtId="0" fontId="13" fillId="40" borderId="0" xfId="0" applyFont="1" applyFill="1" applyBorder="1" applyAlignment="1">
      <alignment horizontal="distributed" vertical="center" indent="1"/>
    </xf>
    <xf numFmtId="38" fontId="11" fillId="40" borderId="0" xfId="82" applyFont="1" applyFill="1" applyAlignment="1">
      <alignment horizontal="center" vertical="center"/>
    </xf>
    <xf numFmtId="177" fontId="14" fillId="40" borderId="18" xfId="0" applyNumberFormat="1" applyFont="1" applyFill="1" applyBorder="1" applyAlignment="1">
      <alignment horizontal="distributed" vertical="center"/>
    </xf>
    <xf numFmtId="177" fontId="14" fillId="40" borderId="22" xfId="0" applyNumberFormat="1" applyFont="1" applyFill="1" applyBorder="1" applyAlignment="1">
      <alignment horizontal="distributed" vertical="center"/>
    </xf>
    <xf numFmtId="177" fontId="14" fillId="40" borderId="23" xfId="0" applyNumberFormat="1" applyFont="1" applyFill="1" applyBorder="1" applyAlignment="1">
      <alignment horizontal="distributed" vertical="center"/>
    </xf>
    <xf numFmtId="177" fontId="14" fillId="40" borderId="24" xfId="0" applyNumberFormat="1" applyFont="1" applyFill="1" applyBorder="1" applyAlignment="1">
      <alignment horizontal="distributed" vertical="center"/>
    </xf>
    <xf numFmtId="177" fontId="14" fillId="40" borderId="20" xfId="0" applyNumberFormat="1" applyFont="1" applyFill="1" applyBorder="1" applyAlignment="1">
      <alignment horizontal="center" vertical="center"/>
    </xf>
    <xf numFmtId="177" fontId="14" fillId="40" borderId="0" xfId="0" applyNumberFormat="1" applyFont="1" applyFill="1" applyBorder="1" applyAlignment="1">
      <alignment horizontal="center" vertical="center"/>
    </xf>
    <xf numFmtId="177" fontId="14" fillId="40" borderId="11" xfId="0" applyNumberFormat="1" applyFont="1" applyFill="1" applyBorder="1" applyAlignment="1">
      <alignment horizontal="center" vertical="center"/>
    </xf>
    <xf numFmtId="177" fontId="14" fillId="40" borderId="36" xfId="0" applyNumberFormat="1" applyFont="1" applyFill="1" applyBorder="1" applyAlignment="1">
      <alignment horizontal="distributed" vertical="center"/>
    </xf>
    <xf numFmtId="177" fontId="14" fillId="40" borderId="13" xfId="0" applyNumberFormat="1" applyFont="1" applyFill="1" applyBorder="1" applyAlignment="1">
      <alignment horizontal="distributed" vertical="center"/>
    </xf>
    <xf numFmtId="0" fontId="14" fillId="40" borderId="28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177" fontId="14" fillId="40" borderId="18" xfId="0" applyNumberFormat="1" applyFont="1" applyFill="1" applyBorder="1" applyAlignment="1">
      <alignment horizontal="center" vertical="center"/>
    </xf>
    <xf numFmtId="177" fontId="14" fillId="40" borderId="22" xfId="0" applyNumberFormat="1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4" fillId="40" borderId="32" xfId="0" applyFont="1" applyFill="1" applyBorder="1" applyAlignment="1">
      <alignment horizontal="center" vertical="center" wrapText="1"/>
    </xf>
    <xf numFmtId="0" fontId="14" fillId="40" borderId="33" xfId="0" applyFont="1" applyFill="1" applyBorder="1" applyAlignment="1">
      <alignment horizontal="distributed" vertical="center" indent="1"/>
    </xf>
    <xf numFmtId="0" fontId="11" fillId="40" borderId="0" xfId="0" applyFont="1" applyFill="1" applyBorder="1" applyAlignment="1">
      <alignment vertical="center" wrapText="1"/>
    </xf>
    <xf numFmtId="0" fontId="14" fillId="40" borderId="20" xfId="0" applyFont="1" applyFill="1" applyBorder="1" applyAlignment="1">
      <alignment horizontal="distributed" vertical="center" wrapText="1" indent="1"/>
    </xf>
    <xf numFmtId="0" fontId="14" fillId="40" borderId="36" xfId="0" applyFont="1" applyFill="1" applyBorder="1" applyAlignment="1" quotePrefix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 wrapText="1"/>
    </xf>
    <xf numFmtId="0" fontId="14" fillId="40" borderId="26" xfId="0" applyFont="1" applyFill="1" applyBorder="1" applyAlignment="1">
      <alignment horizontal="distributed" vertical="center" indent="1"/>
    </xf>
    <xf numFmtId="0" fontId="14" fillId="40" borderId="2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36" xfId="0" applyFont="1" applyFill="1" applyBorder="1" applyAlignment="1">
      <alignment horizontal="distributed" vertical="center"/>
    </xf>
    <xf numFmtId="0" fontId="14" fillId="40" borderId="13" xfId="0" applyFont="1" applyFill="1" applyBorder="1" applyAlignment="1">
      <alignment horizontal="distributed" vertical="center"/>
    </xf>
    <xf numFmtId="0" fontId="14" fillId="40" borderId="22" xfId="0" applyFont="1" applyFill="1" applyBorder="1" applyAlignment="1">
      <alignment horizontal="distributed" vertical="center"/>
    </xf>
    <xf numFmtId="0" fontId="14" fillId="40" borderId="36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22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distributed" vertical="center" indent="1" shrinkToFit="1"/>
    </xf>
    <xf numFmtId="0" fontId="14" fillId="40" borderId="26" xfId="0" applyFont="1" applyFill="1" applyBorder="1" applyAlignment="1">
      <alignment horizontal="distributed" vertical="center" indent="1" shrinkToFit="1"/>
    </xf>
    <xf numFmtId="0" fontId="19" fillId="40" borderId="0" xfId="0" applyFont="1" applyFill="1" applyBorder="1" applyAlignment="1">
      <alignment horizontal="distributed" vertical="center"/>
    </xf>
    <xf numFmtId="0" fontId="19" fillId="40" borderId="0" xfId="0" applyFont="1" applyFill="1" applyBorder="1" applyAlignment="1">
      <alignment vertical="center"/>
    </xf>
    <xf numFmtId="0" fontId="11" fillId="40" borderId="0" xfId="0" applyFont="1" applyFill="1" applyAlignment="1">
      <alignment horizontal="left" vertical="center" wrapText="1"/>
    </xf>
    <xf numFmtId="0" fontId="11" fillId="40" borderId="0" xfId="0" applyFont="1" applyFill="1" applyAlignment="1">
      <alignment horizontal="right" vertical="center" wrapText="1"/>
    </xf>
    <xf numFmtId="0" fontId="15" fillId="40" borderId="24" xfId="0" applyFont="1" applyFill="1" applyBorder="1" applyAlignment="1">
      <alignment horizontal="center" vertical="center" shrinkToFit="1"/>
    </xf>
    <xf numFmtId="0" fontId="15" fillId="40" borderId="11" xfId="0" applyFont="1" applyFill="1" applyBorder="1" applyAlignment="1">
      <alignment horizontal="center" vertical="center" shrinkToFit="1"/>
    </xf>
    <xf numFmtId="0" fontId="15" fillId="40" borderId="34" xfId="0" applyFont="1" applyFill="1" applyBorder="1" applyAlignment="1">
      <alignment horizontal="center" vertical="center" shrinkToFit="1"/>
    </xf>
    <xf numFmtId="0" fontId="19" fillId="40" borderId="10" xfId="0" applyFont="1" applyFill="1" applyBorder="1" applyAlignment="1">
      <alignment horizontal="distributed" vertical="center"/>
    </xf>
    <xf numFmtId="0" fontId="15" fillId="40" borderId="24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31" fillId="40" borderId="36" xfId="0" applyFont="1" applyFill="1" applyBorder="1" applyAlignment="1">
      <alignment horizontal="center" vertical="center" wrapText="1"/>
    </xf>
    <xf numFmtId="0" fontId="31" fillId="40" borderId="13" xfId="0" applyFont="1" applyFill="1" applyBorder="1" applyAlignment="1">
      <alignment horizontal="center" vertical="center"/>
    </xf>
    <xf numFmtId="0" fontId="31" fillId="40" borderId="22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vertical="center" wrapText="1"/>
    </xf>
    <xf numFmtId="0" fontId="19" fillId="40" borderId="20" xfId="0" applyFont="1" applyFill="1" applyBorder="1" applyAlignment="1">
      <alignment vertical="center" wrapText="1"/>
    </xf>
    <xf numFmtId="0" fontId="19" fillId="40" borderId="37" xfId="0" applyFont="1" applyFill="1" applyBorder="1" applyAlignment="1">
      <alignment vertical="center" wrapText="1"/>
    </xf>
    <xf numFmtId="0" fontId="15" fillId="40" borderId="2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distributed" vertical="center" indent="1"/>
    </xf>
    <xf numFmtId="0" fontId="14" fillId="40" borderId="27" xfId="0" applyFont="1" applyFill="1" applyBorder="1" applyAlignment="1">
      <alignment horizontal="distributed" vertical="center" indent="1"/>
    </xf>
    <xf numFmtId="0" fontId="14" fillId="40" borderId="32" xfId="0" applyFont="1" applyFill="1" applyBorder="1" applyAlignment="1">
      <alignment horizontal="distributed" vertical="center" wrapText="1" indent="1"/>
    </xf>
    <xf numFmtId="0" fontId="14" fillId="40" borderId="24" xfId="0" applyFont="1" applyFill="1" applyBorder="1" applyAlignment="1">
      <alignment horizontal="distributed" vertical="center" wrapText="1" indent="1"/>
    </xf>
    <xf numFmtId="0" fontId="13" fillId="40" borderId="20" xfId="0" applyFont="1" applyFill="1" applyBorder="1" applyAlignment="1">
      <alignment horizontal="center" vertical="center"/>
    </xf>
    <xf numFmtId="0" fontId="13" fillId="40" borderId="37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4" fillId="0" borderId="17" xfId="0" applyFont="1" applyFill="1" applyBorder="1" applyAlignment="1">
      <alignment horizontal="right" vertical="center" indent="1"/>
    </xf>
    <xf numFmtId="0" fontId="14" fillId="0" borderId="33" xfId="0" applyFont="1" applyFill="1" applyBorder="1" applyAlignment="1">
      <alignment horizontal="right" vertical="center" indent="1"/>
    </xf>
    <xf numFmtId="0" fontId="14" fillId="0" borderId="36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85" fontId="14" fillId="0" borderId="36" xfId="82" applyNumberFormat="1" applyFont="1" applyFill="1" applyBorder="1" applyAlignment="1">
      <alignment horizontal="center" vertical="center"/>
    </xf>
    <xf numFmtId="185" fontId="14" fillId="0" borderId="13" xfId="82" applyNumberFormat="1" applyFont="1" applyFill="1" applyBorder="1" applyAlignment="1">
      <alignment horizontal="center" vertical="center"/>
    </xf>
    <xf numFmtId="185" fontId="14" fillId="0" borderId="22" xfId="82" applyNumberFormat="1" applyFont="1" applyFill="1" applyBorder="1" applyAlignment="1">
      <alignment horizontal="center" vertical="center"/>
    </xf>
    <xf numFmtId="185" fontId="14" fillId="0" borderId="20" xfId="82" applyNumberFormat="1" applyFont="1" applyFill="1" applyBorder="1" applyAlignment="1">
      <alignment horizontal="center" vertical="center"/>
    </xf>
    <xf numFmtId="185" fontId="14" fillId="0" borderId="0" xfId="82" applyNumberFormat="1" applyFont="1" applyFill="1" applyBorder="1" applyAlignment="1">
      <alignment horizontal="center" vertical="center"/>
    </xf>
    <xf numFmtId="185" fontId="14" fillId="0" borderId="11" xfId="8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 indent="1"/>
    </xf>
    <xf numFmtId="0" fontId="14" fillId="0" borderId="32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wrapText="1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36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 wrapText="1" indent="1"/>
    </xf>
    <xf numFmtId="0" fontId="14" fillId="0" borderId="33" xfId="0" applyFont="1" applyFill="1" applyBorder="1" applyAlignment="1">
      <alignment horizontal="distributed" vertical="center" wrapText="1" inden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40" borderId="37" xfId="0" applyFont="1" applyFill="1" applyBorder="1" applyAlignment="1">
      <alignment horizontal="center" vertical="center"/>
    </xf>
    <xf numFmtId="0" fontId="14" fillId="40" borderId="34" xfId="0" applyFont="1" applyFill="1" applyBorder="1" applyAlignment="1">
      <alignment horizontal="center" vertical="center"/>
    </xf>
    <xf numFmtId="0" fontId="14" fillId="40" borderId="32" xfId="0" applyNumberFormat="1" applyFont="1" applyFill="1" applyBorder="1" applyAlignment="1">
      <alignment horizontal="distributed" vertical="center" wrapText="1" indent="1"/>
    </xf>
    <xf numFmtId="0" fontId="13" fillId="40" borderId="24" xfId="0" applyNumberFormat="1" applyFont="1" applyFill="1" applyBorder="1" applyAlignment="1">
      <alignment horizontal="distributed" vertical="center" wrapText="1" indent="1"/>
    </xf>
    <xf numFmtId="0" fontId="14" fillId="40" borderId="36" xfId="0" applyNumberFormat="1" applyFont="1" applyFill="1" applyBorder="1" applyAlignment="1">
      <alignment horizontal="distributed" vertical="center" wrapText="1" indent="1"/>
    </xf>
    <xf numFmtId="0" fontId="13" fillId="0" borderId="22" xfId="0" applyFont="1" applyBorder="1" applyAlignment="1">
      <alignment horizontal="distributed" indent="1"/>
    </xf>
    <xf numFmtId="0" fontId="13" fillId="40" borderId="22" xfId="0" applyNumberFormat="1" applyFont="1" applyFill="1" applyBorder="1" applyAlignment="1">
      <alignment horizontal="distributed" vertical="center" wrapText="1" indent="1"/>
    </xf>
    <xf numFmtId="0" fontId="14" fillId="40" borderId="36" xfId="0" applyNumberFormat="1" applyFont="1" applyFill="1" applyBorder="1" applyAlignment="1">
      <alignment horizontal="distributed" vertical="center" indent="1"/>
    </xf>
    <xf numFmtId="0" fontId="13" fillId="40" borderId="22" xfId="0" applyNumberFormat="1" applyFont="1" applyFill="1" applyBorder="1" applyAlignment="1">
      <alignment horizontal="distributed" vertical="center" indent="1"/>
    </xf>
    <xf numFmtId="0" fontId="14" fillId="40" borderId="18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distributed" vertical="center"/>
    </xf>
    <xf numFmtId="0" fontId="14" fillId="40" borderId="26" xfId="0" applyFont="1" applyFill="1" applyBorder="1" applyAlignment="1">
      <alignment horizontal="center" vertical="center"/>
    </xf>
    <xf numFmtId="0" fontId="14" fillId="40" borderId="28" xfId="0" applyFont="1" applyFill="1" applyBorder="1" applyAlignment="1">
      <alignment horizontal="distributed" vertical="center" indent="9"/>
    </xf>
    <xf numFmtId="0" fontId="14" fillId="40" borderId="25" xfId="0" applyFont="1" applyFill="1" applyBorder="1" applyAlignment="1">
      <alignment horizontal="distributed" vertical="center" indent="9"/>
    </xf>
    <xf numFmtId="0" fontId="14" fillId="40" borderId="23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7" fontId="5" fillId="40" borderId="24" xfId="82" applyNumberFormat="1" applyFont="1" applyFill="1" applyBorder="1" applyAlignment="1">
      <alignment horizontal="distributed" vertical="top" wrapText="1" indent="5"/>
    </xf>
    <xf numFmtId="177" fontId="5" fillId="40" borderId="11" xfId="82" applyNumberFormat="1" applyFont="1" applyFill="1" applyBorder="1" applyAlignment="1">
      <alignment horizontal="distributed" vertical="top" wrapText="1" indent="5"/>
    </xf>
    <xf numFmtId="0" fontId="5" fillId="40" borderId="0" xfId="0" applyFont="1" applyFill="1" applyBorder="1" applyAlignment="1">
      <alignment horizontal="distributed" vertical="center"/>
    </xf>
    <xf numFmtId="0" fontId="5" fillId="40" borderId="20" xfId="0" applyFont="1" applyFill="1" applyBorder="1" applyAlignment="1">
      <alignment horizontal="distributed" vertical="center" indent="2"/>
    </xf>
    <xf numFmtId="0" fontId="5" fillId="40" borderId="37" xfId="0" applyFont="1" applyFill="1" applyBorder="1" applyAlignment="1">
      <alignment horizontal="distributed" vertical="center" indent="2"/>
    </xf>
    <xf numFmtId="0" fontId="5" fillId="40" borderId="0" xfId="0" applyFont="1" applyFill="1" applyBorder="1" applyAlignment="1">
      <alignment horizontal="distributed" vertical="center" indent="2"/>
    </xf>
    <xf numFmtId="0" fontId="5" fillId="40" borderId="26" xfId="0" applyFont="1" applyFill="1" applyBorder="1" applyAlignment="1">
      <alignment horizontal="distributed" vertical="center" indent="2"/>
    </xf>
    <xf numFmtId="0" fontId="5" fillId="40" borderId="11" xfId="0" applyFont="1" applyFill="1" applyBorder="1" applyAlignment="1">
      <alignment horizontal="distributed" vertical="center" indent="2"/>
    </xf>
    <xf numFmtId="0" fontId="5" fillId="40" borderId="34" xfId="0" applyFont="1" applyFill="1" applyBorder="1" applyAlignment="1">
      <alignment horizontal="distributed" vertical="center" indent="2"/>
    </xf>
    <xf numFmtId="177" fontId="5" fillId="40" borderId="32" xfId="82" applyNumberFormat="1" applyFont="1" applyFill="1" applyBorder="1" applyAlignment="1">
      <alignment horizontal="distributed" wrapText="1" indent="8"/>
    </xf>
    <xf numFmtId="177" fontId="5" fillId="40" borderId="20" xfId="82" applyNumberFormat="1" applyFont="1" applyFill="1" applyBorder="1" applyAlignment="1">
      <alignment horizontal="distributed" wrapText="1" indent="8"/>
    </xf>
    <xf numFmtId="0" fontId="5" fillId="0" borderId="0" xfId="116" applyFont="1" applyFill="1" applyBorder="1" applyAlignment="1">
      <alignment horizontal="distributed" vertical="center"/>
      <protection/>
    </xf>
    <xf numFmtId="0" fontId="5" fillId="0" borderId="0" xfId="117" applyFont="1" applyFill="1" applyBorder="1" applyAlignment="1">
      <alignment horizontal="distributed" vertical="center"/>
      <protection/>
    </xf>
    <xf numFmtId="0" fontId="7" fillId="40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40" borderId="30" xfId="0" applyFont="1" applyFill="1" applyBorder="1" applyAlignment="1">
      <alignment horizontal="distributed" vertical="center"/>
    </xf>
    <xf numFmtId="0" fontId="5" fillId="40" borderId="17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distributed" vertical="center"/>
    </xf>
    <xf numFmtId="0" fontId="5" fillId="40" borderId="17" xfId="0" applyFont="1" applyFill="1" applyBorder="1" applyAlignment="1">
      <alignment horizontal="distributed" vertical="center"/>
    </xf>
    <xf numFmtId="0" fontId="5" fillId="40" borderId="0" xfId="0" applyFont="1" applyFill="1" applyBorder="1" applyAlignment="1">
      <alignment horizontal="center" vertical="center" shrinkToFit="1"/>
    </xf>
    <xf numFmtId="0" fontId="5" fillId="40" borderId="0" xfId="0" applyFont="1" applyFill="1" applyBorder="1" applyAlignment="1">
      <alignment vertical="center"/>
    </xf>
    <xf numFmtId="177" fontId="11" fillId="0" borderId="0" xfId="82" applyNumberFormat="1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77" fontId="15" fillId="40" borderId="13" xfId="0" applyNumberFormat="1" applyFont="1" applyFill="1" applyBorder="1" applyAlignment="1">
      <alignment horizontal="center" vertical="center"/>
    </xf>
    <xf numFmtId="177" fontId="15" fillId="40" borderId="22" xfId="0" applyNumberFormat="1" applyFont="1" applyFill="1" applyBorder="1" applyAlignment="1">
      <alignment horizontal="center" vertical="center"/>
    </xf>
    <xf numFmtId="177" fontId="15" fillId="40" borderId="18" xfId="0" applyNumberFormat="1" applyFont="1" applyFill="1" applyBorder="1" applyAlignment="1">
      <alignment horizontal="distributed" vertical="center"/>
    </xf>
    <xf numFmtId="177" fontId="15" fillId="40" borderId="13" xfId="0" applyNumberFormat="1" applyFont="1" applyFill="1" applyBorder="1" applyAlignment="1">
      <alignment horizontal="distributed" vertical="center"/>
    </xf>
    <xf numFmtId="177" fontId="15" fillId="40" borderId="22" xfId="0" applyNumberFormat="1" applyFont="1" applyFill="1" applyBorder="1" applyAlignment="1">
      <alignment horizontal="distributed" vertical="center"/>
    </xf>
    <xf numFmtId="177" fontId="15" fillId="40" borderId="38" xfId="0" applyNumberFormat="1" applyFont="1" applyFill="1" applyBorder="1" applyAlignment="1">
      <alignment horizontal="distributed" vertical="center"/>
    </xf>
    <xf numFmtId="177" fontId="15" fillId="40" borderId="39" xfId="0" applyNumberFormat="1" applyFont="1" applyFill="1" applyBorder="1" applyAlignment="1">
      <alignment horizontal="distributed" vertical="center"/>
    </xf>
    <xf numFmtId="177" fontId="15" fillId="40" borderId="29" xfId="0" applyNumberFormat="1" applyFont="1" applyFill="1" applyBorder="1" applyAlignment="1">
      <alignment horizontal="distributed" vertical="center"/>
    </xf>
    <xf numFmtId="177" fontId="15" fillId="40" borderId="37" xfId="0" applyNumberFormat="1" applyFont="1" applyFill="1" applyBorder="1" applyAlignment="1">
      <alignment horizontal="center" vertical="center" wrapText="1"/>
    </xf>
    <xf numFmtId="177" fontId="15" fillId="40" borderId="26" xfId="0" applyNumberFormat="1" applyFont="1" applyFill="1" applyBorder="1" applyAlignment="1">
      <alignment horizontal="center" vertical="center" wrapText="1"/>
    </xf>
    <xf numFmtId="177" fontId="15" fillId="40" borderId="34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177" fontId="15" fillId="40" borderId="18" xfId="0" applyNumberFormat="1" applyFont="1" applyFill="1" applyBorder="1" applyAlignment="1">
      <alignment horizontal="distributed" vertical="center" wrapText="1"/>
    </xf>
    <xf numFmtId="177" fontId="15" fillId="40" borderId="13" xfId="0" applyNumberFormat="1" applyFont="1" applyFill="1" applyBorder="1" applyAlignment="1">
      <alignment horizontal="distributed" vertical="center" wrapText="1"/>
    </xf>
    <xf numFmtId="177" fontId="15" fillId="40" borderId="22" xfId="0" applyNumberFormat="1" applyFont="1" applyFill="1" applyBorder="1" applyAlignment="1">
      <alignment horizontal="distributed" vertical="center" wrapText="1"/>
    </xf>
    <xf numFmtId="0" fontId="11" fillId="40" borderId="0" xfId="0" applyFont="1" applyFill="1" applyAlignment="1">
      <alignment horizontal="right"/>
    </xf>
    <xf numFmtId="177" fontId="15" fillId="40" borderId="28" xfId="0" applyNumberFormat="1" applyFont="1" applyFill="1" applyBorder="1" applyAlignment="1">
      <alignment horizontal="distributed" vertical="center" indent="5"/>
    </xf>
    <xf numFmtId="177" fontId="15" fillId="40" borderId="25" xfId="0" applyNumberFormat="1" applyFont="1" applyFill="1" applyBorder="1" applyAlignment="1">
      <alignment horizontal="distributed" vertical="center" indent="5"/>
    </xf>
    <xf numFmtId="177" fontId="15" fillId="40" borderId="31" xfId="0" applyNumberFormat="1" applyFont="1" applyFill="1" applyBorder="1" applyAlignment="1">
      <alignment horizontal="distributed" vertical="center" indent="5"/>
    </xf>
    <xf numFmtId="0" fontId="15" fillId="0" borderId="13" xfId="0" applyNumberFormat="1" applyFont="1" applyFill="1" applyBorder="1" applyAlignment="1">
      <alignment horizontal="distributed" vertical="center"/>
    </xf>
    <xf numFmtId="0" fontId="15" fillId="0" borderId="13" xfId="0" applyNumberFormat="1" applyFont="1" applyFill="1" applyBorder="1" applyAlignment="1">
      <alignment horizontal="distributed"/>
    </xf>
    <xf numFmtId="0" fontId="15" fillId="0" borderId="22" xfId="0" applyNumberFormat="1" applyFont="1" applyFill="1" applyBorder="1" applyAlignment="1">
      <alignment horizontal="distributed"/>
    </xf>
    <xf numFmtId="177" fontId="15" fillId="40" borderId="12" xfId="0" applyNumberFormat="1" applyFont="1" applyFill="1" applyBorder="1" applyAlignment="1">
      <alignment horizontal="distributed" vertical="center" indent="3"/>
    </xf>
    <xf numFmtId="177" fontId="15" fillId="40" borderId="30" xfId="0" applyNumberFormat="1" applyFont="1" applyFill="1" applyBorder="1" applyAlignment="1">
      <alignment horizontal="distributed" vertical="center" indent="3"/>
    </xf>
    <xf numFmtId="0" fontId="11" fillId="40" borderId="0" xfId="0" applyFont="1" applyFill="1" applyAlignment="1">
      <alignment/>
    </xf>
    <xf numFmtId="177" fontId="15" fillId="40" borderId="32" xfId="0" applyNumberFormat="1" applyFont="1" applyFill="1" applyBorder="1" applyAlignment="1">
      <alignment horizontal="distributed" vertical="center"/>
    </xf>
    <xf numFmtId="177" fontId="15" fillId="40" borderId="14" xfId="0" applyNumberFormat="1" applyFont="1" applyFill="1" applyBorder="1" applyAlignment="1">
      <alignment horizontal="distributed" vertical="center"/>
    </xf>
    <xf numFmtId="177" fontId="15" fillId="40" borderId="24" xfId="0" applyNumberFormat="1" applyFont="1" applyFill="1" applyBorder="1" applyAlignment="1">
      <alignment horizontal="distributed" vertical="center"/>
    </xf>
    <xf numFmtId="177" fontId="15" fillId="40" borderId="28" xfId="0" applyNumberFormat="1" applyFont="1" applyFill="1" applyBorder="1" applyAlignment="1">
      <alignment horizontal="distributed" indent="3"/>
    </xf>
    <xf numFmtId="177" fontId="15" fillId="40" borderId="25" xfId="0" applyNumberFormat="1" applyFont="1" applyFill="1" applyBorder="1" applyAlignment="1">
      <alignment horizontal="distributed" indent="3"/>
    </xf>
    <xf numFmtId="177" fontId="15" fillId="40" borderId="19" xfId="0" applyNumberFormat="1" applyFont="1" applyFill="1" applyBorder="1" applyAlignment="1">
      <alignment horizontal="distributed" vertical="center"/>
    </xf>
    <xf numFmtId="177" fontId="15" fillId="40" borderId="23" xfId="0" applyNumberFormat="1" applyFont="1" applyFill="1" applyBorder="1" applyAlignment="1">
      <alignment horizontal="distributed" vertical="center"/>
    </xf>
    <xf numFmtId="177" fontId="17" fillId="40" borderId="28" xfId="0" applyNumberFormat="1" applyFont="1" applyFill="1" applyBorder="1" applyAlignment="1">
      <alignment horizontal="center" vertical="center"/>
    </xf>
    <xf numFmtId="177" fontId="17" fillId="40" borderId="25" xfId="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vertical="center"/>
    </xf>
    <xf numFmtId="177" fontId="17" fillId="40" borderId="37" xfId="0" applyNumberFormat="1" applyFont="1" applyFill="1" applyBorder="1" applyAlignment="1">
      <alignment horizontal="center" vertical="center" wrapText="1"/>
    </xf>
    <xf numFmtId="177" fontId="17" fillId="40" borderId="26" xfId="0" applyNumberFormat="1" applyFont="1" applyFill="1" applyBorder="1" applyAlignment="1">
      <alignment horizontal="center" vertical="center" wrapText="1"/>
    </xf>
    <xf numFmtId="177" fontId="17" fillId="40" borderId="34" xfId="0" applyNumberFormat="1" applyFont="1" applyFill="1" applyBorder="1" applyAlignment="1">
      <alignment horizontal="center" vertical="center" wrapText="1"/>
    </xf>
    <xf numFmtId="177" fontId="17" fillId="40" borderId="37" xfId="0" applyNumberFormat="1" applyFont="1" applyFill="1" applyBorder="1" applyAlignment="1">
      <alignment horizontal="left" vertical="center" wrapText="1" indent="1"/>
    </xf>
    <xf numFmtId="177" fontId="17" fillId="40" borderId="26" xfId="0" applyNumberFormat="1" applyFont="1" applyFill="1" applyBorder="1" applyAlignment="1">
      <alignment horizontal="left" vertical="center" wrapText="1" indent="1"/>
    </xf>
    <xf numFmtId="177" fontId="17" fillId="40" borderId="34" xfId="0" applyNumberFormat="1" applyFont="1" applyFill="1" applyBorder="1" applyAlignment="1">
      <alignment horizontal="left" vertical="center" wrapText="1" indent="1"/>
    </xf>
    <xf numFmtId="177" fontId="17" fillId="40" borderId="26" xfId="0" applyNumberFormat="1" applyFont="1" applyFill="1" applyBorder="1" applyAlignment="1">
      <alignment horizontal="distributed" vertical="center"/>
    </xf>
    <xf numFmtId="177" fontId="17" fillId="40" borderId="22" xfId="0" applyNumberFormat="1" applyFont="1" applyFill="1" applyBorder="1" applyAlignment="1">
      <alignment horizontal="distributed" vertical="center"/>
    </xf>
    <xf numFmtId="0" fontId="11" fillId="40" borderId="0" xfId="0" applyFont="1" applyFill="1" applyAlignment="1">
      <alignment vertical="center"/>
    </xf>
    <xf numFmtId="177" fontId="14" fillId="40" borderId="0" xfId="0" applyNumberFormat="1" applyFont="1" applyFill="1" applyBorder="1" applyAlignment="1">
      <alignment horizontal="distributed" vertical="center"/>
    </xf>
    <xf numFmtId="0" fontId="13" fillId="40" borderId="0" xfId="0" applyFont="1" applyFill="1" applyBorder="1" applyAlignment="1">
      <alignment horizontal="distributed" vertical="center"/>
    </xf>
    <xf numFmtId="177" fontId="14" fillId="40" borderId="10" xfId="0" applyNumberFormat="1" applyFont="1" applyFill="1" applyBorder="1" applyAlignment="1">
      <alignment horizontal="distributed" vertical="center" wrapText="1"/>
    </xf>
    <xf numFmtId="177" fontId="14" fillId="40" borderId="36" xfId="0" applyNumberFormat="1" applyFont="1" applyFill="1" applyBorder="1" applyAlignment="1">
      <alignment horizontal="center" vertical="center" wrapText="1"/>
    </xf>
    <xf numFmtId="177" fontId="14" fillId="40" borderId="13" xfId="0" applyNumberFormat="1" applyFont="1" applyFill="1" applyBorder="1" applyAlignment="1">
      <alignment horizontal="center" vertical="center"/>
    </xf>
    <xf numFmtId="177" fontId="14" fillId="40" borderId="37" xfId="0" applyNumberFormat="1" applyFont="1" applyFill="1" applyBorder="1" applyAlignment="1">
      <alignment horizontal="center" vertical="center" wrapText="1"/>
    </xf>
    <xf numFmtId="177" fontId="14" fillId="40" borderId="26" xfId="0" applyNumberFormat="1" applyFont="1" applyFill="1" applyBorder="1" applyAlignment="1">
      <alignment horizontal="center" vertical="center" wrapText="1"/>
    </xf>
    <xf numFmtId="177" fontId="14" fillId="40" borderId="13" xfId="0" applyNumberFormat="1" applyFont="1" applyFill="1" applyBorder="1" applyAlignment="1">
      <alignment horizontal="center" vertical="center" wrapText="1"/>
    </xf>
    <xf numFmtId="177" fontId="14" fillId="40" borderId="34" xfId="0" applyNumberFormat="1" applyFont="1" applyFill="1" applyBorder="1" applyAlignment="1">
      <alignment horizontal="center" vertical="center" wrapText="1"/>
    </xf>
    <xf numFmtId="177" fontId="14" fillId="40" borderId="22" xfId="0" applyNumberFormat="1" applyFont="1" applyFill="1" applyBorder="1" applyAlignment="1">
      <alignment horizontal="center" vertical="center" wrapText="1"/>
    </xf>
    <xf numFmtId="177" fontId="14" fillId="40" borderId="0" xfId="0" applyNumberFormat="1" applyFont="1" applyFill="1" applyBorder="1" applyAlignment="1">
      <alignment horizontal="distributed" vertical="center" wrapText="1"/>
    </xf>
    <xf numFmtId="0" fontId="14" fillId="40" borderId="0" xfId="0" applyFont="1" applyFill="1" applyBorder="1" applyAlignment="1">
      <alignment horizontal="distributed" vertical="center" wrapText="1"/>
    </xf>
    <xf numFmtId="0" fontId="13" fillId="40" borderId="0" xfId="0" applyFont="1" applyFill="1" applyAlignment="1">
      <alignment horizontal="distributed" vertical="center"/>
    </xf>
    <xf numFmtId="0" fontId="14" fillId="40" borderId="0" xfId="0" applyFont="1" applyFill="1" applyAlignment="1">
      <alignment horizontal="distributed" vertical="center"/>
    </xf>
    <xf numFmtId="0" fontId="14" fillId="40" borderId="0" xfId="0" applyFont="1" applyFill="1" applyBorder="1" applyAlignment="1">
      <alignment horizontal="distributed" vertical="center"/>
    </xf>
    <xf numFmtId="0" fontId="21" fillId="0" borderId="0" xfId="0" applyFont="1" applyAlignment="1">
      <alignment/>
    </xf>
    <xf numFmtId="177" fontId="14" fillId="40" borderId="17" xfId="0" applyNumberFormat="1" applyFont="1" applyFill="1" applyBorder="1" applyAlignment="1">
      <alignment horizontal="distributed" vertical="center"/>
    </xf>
    <xf numFmtId="0" fontId="13" fillId="40" borderId="17" xfId="0" applyFont="1" applyFill="1" applyBorder="1" applyAlignment="1">
      <alignment horizontal="distributed" vertical="center"/>
    </xf>
    <xf numFmtId="177" fontId="14" fillId="40" borderId="32" xfId="0" applyNumberFormat="1" applyFont="1" applyFill="1" applyBorder="1" applyAlignment="1">
      <alignment horizontal="center" vertical="center" wrapText="1"/>
    </xf>
    <xf numFmtId="177" fontId="14" fillId="40" borderId="14" xfId="0" applyNumberFormat="1" applyFont="1" applyFill="1" applyBorder="1" applyAlignment="1">
      <alignment horizontal="center" vertical="center" wrapText="1"/>
    </xf>
    <xf numFmtId="177" fontId="14" fillId="40" borderId="24" xfId="0" applyNumberFormat="1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41" borderId="0" xfId="0" applyFont="1" applyFill="1" applyBorder="1" applyAlignment="1">
      <alignment horizontal="distributed" vertical="center"/>
    </xf>
    <xf numFmtId="0" fontId="7" fillId="41" borderId="0" xfId="0" applyFont="1" applyFill="1" applyAlignment="1">
      <alignment horizontal="distributed" vertical="center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37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34" xfId="0" applyFont="1" applyFill="1" applyBorder="1" applyAlignment="1">
      <alignment horizontal="center" vertical="center" wrapText="1"/>
    </xf>
    <xf numFmtId="0" fontId="15" fillId="40" borderId="28" xfId="0" applyFont="1" applyFill="1" applyBorder="1" applyAlignment="1">
      <alignment horizontal="distributed" vertical="distributed" wrapText="1"/>
    </xf>
    <xf numFmtId="0" fontId="15" fillId="40" borderId="25" xfId="0" applyFont="1" applyFill="1" applyBorder="1" applyAlignment="1">
      <alignment horizontal="distributed" vertical="distributed" wrapText="1"/>
    </xf>
    <xf numFmtId="0" fontId="17" fillId="40" borderId="37" xfId="0" applyFont="1" applyFill="1" applyBorder="1" applyAlignment="1">
      <alignment horizontal="center" vertical="center" wrapText="1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34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distributed" vertical="center" wrapText="1"/>
    </xf>
    <xf numFmtId="0" fontId="19" fillId="40" borderId="13" xfId="0" applyFont="1" applyFill="1" applyBorder="1" applyAlignment="1">
      <alignment horizontal="distributed" vertical="center" wrapText="1"/>
    </xf>
    <xf numFmtId="0" fontId="19" fillId="40" borderId="22" xfId="0" applyFont="1" applyFill="1" applyBorder="1" applyAlignment="1">
      <alignment horizontal="distributed" vertical="center" wrapText="1"/>
    </xf>
    <xf numFmtId="0" fontId="19" fillId="40" borderId="38" xfId="0" applyFont="1" applyFill="1" applyBorder="1" applyAlignment="1">
      <alignment horizontal="center" vertical="center" wrapText="1"/>
    </xf>
    <xf numFmtId="0" fontId="19" fillId="40" borderId="39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15" fillId="40" borderId="18" xfId="0" applyFont="1" applyFill="1" applyBorder="1" applyAlignment="1">
      <alignment horizontal="distributed" vertical="center" wrapText="1"/>
    </xf>
    <xf numFmtId="0" fontId="15" fillId="40" borderId="13" xfId="0" applyFont="1" applyFill="1" applyBorder="1" applyAlignment="1">
      <alignment horizontal="distributed" vertical="center" wrapText="1"/>
    </xf>
    <xf numFmtId="0" fontId="15" fillId="40" borderId="22" xfId="0" applyFont="1" applyFill="1" applyBorder="1" applyAlignment="1">
      <alignment horizontal="distributed" vertical="center" wrapText="1"/>
    </xf>
    <xf numFmtId="0" fontId="31" fillId="40" borderId="23" xfId="0" applyFont="1" applyFill="1" applyBorder="1" applyAlignment="1">
      <alignment horizontal="center" vertical="center" wrapText="1"/>
    </xf>
    <xf numFmtId="0" fontId="31" fillId="40" borderId="14" xfId="0" applyFont="1" applyFill="1" applyBorder="1" applyAlignment="1">
      <alignment horizontal="center" vertical="center" wrapText="1"/>
    </xf>
    <xf numFmtId="0" fontId="31" fillId="40" borderId="24" xfId="0" applyFont="1" applyFill="1" applyBorder="1" applyAlignment="1">
      <alignment horizontal="center" vertical="center" wrapText="1"/>
    </xf>
    <xf numFmtId="0" fontId="11" fillId="40" borderId="0" xfId="0" applyFont="1" applyFill="1" applyAlignment="1">
      <alignment horizontal="left" vertical="center"/>
    </xf>
    <xf numFmtId="0" fontId="15" fillId="40" borderId="23" xfId="0" applyFont="1" applyFill="1" applyBorder="1" applyAlignment="1">
      <alignment horizontal="distributed" vertical="center" wrapText="1"/>
    </xf>
    <xf numFmtId="0" fontId="15" fillId="40" borderId="14" xfId="0" applyFont="1" applyFill="1" applyBorder="1" applyAlignment="1">
      <alignment horizontal="distributed" vertical="center" wrapText="1"/>
    </xf>
    <xf numFmtId="0" fontId="15" fillId="40" borderId="24" xfId="0" applyFont="1" applyFill="1" applyBorder="1" applyAlignment="1">
      <alignment horizontal="distributed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24" xfId="0" applyFont="1" applyFill="1" applyBorder="1" applyAlignment="1">
      <alignment horizontal="center" vertical="center" wrapText="1"/>
    </xf>
    <xf numFmtId="0" fontId="15" fillId="40" borderId="28" xfId="0" applyFont="1" applyFill="1" applyBorder="1" applyAlignment="1">
      <alignment horizontal="distributed" vertical="center" wrapText="1"/>
    </xf>
    <xf numFmtId="0" fontId="15" fillId="40" borderId="25" xfId="0" applyFont="1" applyFill="1" applyBorder="1" applyAlignment="1">
      <alignment horizontal="distributed" vertical="center" wrapText="1"/>
    </xf>
    <xf numFmtId="0" fontId="15" fillId="40" borderId="31" xfId="0" applyFont="1" applyFill="1" applyBorder="1" applyAlignment="1">
      <alignment horizontal="distributed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2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5" fillId="4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distributed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24" xfId="0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center" vertical="center" wrapText="1"/>
    </xf>
    <xf numFmtId="0" fontId="31" fillId="40" borderId="13" xfId="0" applyFont="1" applyFill="1" applyBorder="1" applyAlignment="1">
      <alignment horizontal="center" vertical="center" wrapText="1"/>
    </xf>
    <xf numFmtId="0" fontId="31" fillId="40" borderId="22" xfId="0" applyFont="1" applyFill="1" applyBorder="1" applyAlignment="1">
      <alignment horizontal="center" vertical="center" wrapText="1"/>
    </xf>
    <xf numFmtId="0" fontId="31" fillId="40" borderId="38" xfId="0" applyFont="1" applyFill="1" applyBorder="1" applyAlignment="1">
      <alignment horizontal="center" vertical="center" wrapText="1"/>
    </xf>
    <xf numFmtId="0" fontId="31" fillId="40" borderId="39" xfId="0" applyFont="1" applyFill="1" applyBorder="1" applyAlignment="1">
      <alignment horizontal="center" vertical="center" wrapText="1"/>
    </xf>
    <xf numFmtId="0" fontId="31" fillId="40" borderId="29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0" borderId="24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22" xfId="0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distributed" vertical="center" wrapText="1"/>
    </xf>
    <xf numFmtId="0" fontId="31" fillId="40" borderId="13" xfId="0" applyFont="1" applyFill="1" applyBorder="1" applyAlignment="1">
      <alignment horizontal="distributed" vertical="center" wrapText="1"/>
    </xf>
    <xf numFmtId="0" fontId="31" fillId="40" borderId="22" xfId="0" applyFont="1" applyFill="1" applyBorder="1" applyAlignment="1">
      <alignment horizontal="distributed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0" borderId="24" xfId="0" applyFont="1" applyFill="1" applyBorder="1" applyAlignment="1">
      <alignment horizontal="center" vertical="center" wrapText="1"/>
    </xf>
    <xf numFmtId="0" fontId="15" fillId="40" borderId="18" xfId="0" applyFont="1" applyFill="1" applyBorder="1" applyAlignment="1">
      <alignment horizontal="distributed" vertical="center"/>
    </xf>
    <xf numFmtId="0" fontId="15" fillId="40" borderId="13" xfId="0" applyFont="1" applyFill="1" applyBorder="1" applyAlignment="1">
      <alignment horizontal="distributed" vertical="center"/>
    </xf>
    <xf numFmtId="0" fontId="15" fillId="40" borderId="22" xfId="0" applyFont="1" applyFill="1" applyBorder="1" applyAlignment="1">
      <alignment horizontal="distributed" vertical="center"/>
    </xf>
    <xf numFmtId="0" fontId="15" fillId="40" borderId="23" xfId="0" applyFont="1" applyFill="1" applyBorder="1" applyAlignment="1">
      <alignment horizontal="distributed" vertical="center"/>
    </xf>
    <xf numFmtId="0" fontId="15" fillId="40" borderId="26" xfId="0" applyFont="1" applyFill="1" applyBorder="1" applyAlignment="1">
      <alignment horizontal="distributed" vertical="center"/>
    </xf>
    <xf numFmtId="0" fontId="15" fillId="40" borderId="34" xfId="0" applyFont="1" applyFill="1" applyBorder="1" applyAlignment="1">
      <alignment horizontal="distributed" vertical="center"/>
    </xf>
    <xf numFmtId="0" fontId="15" fillId="40" borderId="28" xfId="0" applyFont="1" applyFill="1" applyBorder="1" applyAlignment="1">
      <alignment horizontal="distributed" vertical="center"/>
    </xf>
    <xf numFmtId="0" fontId="15" fillId="40" borderId="25" xfId="0" applyFont="1" applyFill="1" applyBorder="1" applyAlignment="1">
      <alignment horizontal="distributed" vertical="center"/>
    </xf>
    <xf numFmtId="0" fontId="15" fillId="40" borderId="31" xfId="0" applyFont="1" applyFill="1" applyBorder="1" applyAlignment="1">
      <alignment horizontal="distributed" vertical="center"/>
    </xf>
    <xf numFmtId="0" fontId="5" fillId="40" borderId="15" xfId="0" applyFont="1" applyFill="1" applyBorder="1" applyAlignment="1">
      <alignment horizontal="distributed" vertical="center" wrapText="1"/>
    </xf>
    <xf numFmtId="41" fontId="14" fillId="40" borderId="38" xfId="82" applyNumberFormat="1" applyFont="1" applyFill="1" applyBorder="1" applyAlignment="1">
      <alignment vertical="center"/>
    </xf>
    <xf numFmtId="41" fontId="14" fillId="40" borderId="19" xfId="0" applyNumberFormat="1" applyFont="1" applyFill="1" applyBorder="1" applyAlignment="1">
      <alignment vertical="center"/>
    </xf>
    <xf numFmtId="41" fontId="14" fillId="40" borderId="38" xfId="0" applyNumberFormat="1" applyFont="1" applyFill="1" applyBorder="1" applyAlignment="1">
      <alignment vertical="center"/>
    </xf>
    <xf numFmtId="0" fontId="5" fillId="40" borderId="36" xfId="0" applyFont="1" applyFill="1" applyBorder="1" applyAlignment="1">
      <alignment horizontal="distributed" vertical="center" wrapText="1"/>
    </xf>
    <xf numFmtId="0" fontId="15" fillId="40" borderId="36" xfId="0" applyFont="1" applyFill="1" applyBorder="1" applyAlignment="1">
      <alignment horizontal="distributed" vertical="center" wrapText="1"/>
    </xf>
    <xf numFmtId="0" fontId="5" fillId="40" borderId="22" xfId="0" applyFont="1" applyFill="1" applyBorder="1" applyAlignment="1">
      <alignment horizontal="distributed" vertical="center" wrapText="1"/>
    </xf>
    <xf numFmtId="0" fontId="15" fillId="40" borderId="22" xfId="0" applyFont="1" applyFill="1" applyBorder="1" applyAlignment="1">
      <alignment horizontal="distributed" vertical="center" wrapText="1"/>
    </xf>
    <xf numFmtId="0" fontId="31" fillId="0" borderId="36" xfId="0" applyFont="1" applyBorder="1" applyAlignment="1">
      <alignment horizontal="distributed" vertical="center" wrapText="1"/>
    </xf>
    <xf numFmtId="0" fontId="31" fillId="0" borderId="22" xfId="0" applyFont="1" applyBorder="1" applyAlignment="1">
      <alignment horizontal="distributed" vertical="center" wrapText="1"/>
    </xf>
    <xf numFmtId="0" fontId="31" fillId="40" borderId="32" xfId="0" applyFont="1" applyFill="1" applyBorder="1" applyAlignment="1">
      <alignment horizontal="distributed" vertical="center" wrapText="1"/>
    </xf>
    <xf numFmtId="0" fontId="31" fillId="40" borderId="24" xfId="0" applyFont="1" applyFill="1" applyBorder="1" applyAlignment="1">
      <alignment horizontal="distributed" vertical="center" wrapText="1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桁区切り 3" xfId="87"/>
    <cellStyle name="桁区切り 4" xfId="88"/>
    <cellStyle name="桁区切り 5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2" xfId="119"/>
    <cellStyle name="標準 2 2 2" xfId="120"/>
    <cellStyle name="標準 2 3" xfId="121"/>
    <cellStyle name="標準 2 4" xfId="122"/>
    <cellStyle name="標準 3" xfId="123"/>
    <cellStyle name="標準 4" xfId="124"/>
    <cellStyle name="標準 4 2" xfId="125"/>
    <cellStyle name="標準 4 3" xfId="126"/>
    <cellStyle name="標準 4 4" xfId="127"/>
    <cellStyle name="標準 4 4 2" xfId="128"/>
    <cellStyle name="標準 5" xfId="129"/>
    <cellStyle name="標準 6" xfId="130"/>
    <cellStyle name="標準 7" xfId="131"/>
    <cellStyle name="標準 7 2" xfId="132"/>
    <cellStyle name="標準 8" xfId="133"/>
    <cellStyle name="標準 8 2" xfId="134"/>
    <cellStyle name="標準 9" xfId="135"/>
    <cellStyle name="標準_JB16" xfId="136"/>
    <cellStyle name="Followed Hyperlink" xfId="137"/>
    <cellStyle name="良い" xfId="138"/>
    <cellStyle name="良い 2" xfId="139"/>
  </cellStyles>
  <dxfs count="8"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rgb="FFCC99FF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PageLayoutView="0" workbookViewId="0" topLeftCell="A1">
      <selection activeCell="A1" sqref="A1"/>
    </sheetView>
  </sheetViews>
  <sheetFormatPr defaultColWidth="4.625" defaultRowHeight="18" customHeight="1"/>
  <cols>
    <col min="1" max="16" width="4.625" style="206" customWidth="1"/>
    <col min="17" max="17" width="2.75390625" style="206" customWidth="1"/>
    <col min="18" max="16384" width="4.625" style="206" customWidth="1"/>
  </cols>
  <sheetData>
    <row r="1" s="204" customFormat="1" ht="19.5" customHeight="1">
      <c r="A1" s="203" t="s">
        <v>464</v>
      </c>
    </row>
    <row r="2" s="204" customFormat="1" ht="19.5" customHeight="1"/>
    <row r="3" spans="1:18" ht="19.5" customHeight="1">
      <c r="A3" s="501" t="s">
        <v>463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1:18" ht="19.5" customHeight="1">
      <c r="A4" s="501" t="s">
        <v>713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</row>
    <row r="5" spans="1:18" ht="19.5" customHeight="1">
      <c r="A5" s="501" t="s">
        <v>97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</row>
    <row r="6" spans="1:18" ht="19.5" customHeight="1">
      <c r="A6" s="501" t="s">
        <v>98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</row>
    <row r="7" spans="1:18" ht="19.5" customHeight="1">
      <c r="A7" s="501" t="s">
        <v>99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</row>
    <row r="8" spans="1:18" ht="39" customHeight="1">
      <c r="A8" s="502" t="s">
        <v>100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</row>
    <row r="9" spans="1:18" ht="39" customHeight="1">
      <c r="A9" s="502" t="s">
        <v>101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</row>
    <row r="10" spans="1:20" ht="39" customHeight="1">
      <c r="A10" s="502" t="s">
        <v>723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205"/>
      <c r="T10" s="205"/>
    </row>
    <row r="11" spans="1:24" ht="19.5" customHeight="1">
      <c r="A11" s="502" t="s">
        <v>102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205"/>
      <c r="T11" s="205"/>
      <c r="U11" s="205"/>
      <c r="V11" s="205"/>
      <c r="W11" s="205"/>
      <c r="X11" s="205"/>
    </row>
    <row r="12" spans="1:26" ht="19.5" customHeight="1">
      <c r="A12" s="502" t="s">
        <v>103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205"/>
      <c r="T12" s="205"/>
      <c r="U12" s="205"/>
      <c r="V12" s="205"/>
      <c r="W12" s="205"/>
      <c r="X12" s="205"/>
      <c r="Y12" s="205"/>
      <c r="Z12" s="205"/>
    </row>
    <row r="13" spans="1:18" ht="40.5" customHeight="1">
      <c r="A13" s="502" t="s">
        <v>104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</row>
    <row r="14" spans="1:26" ht="39" customHeight="1">
      <c r="A14" s="502" t="s">
        <v>105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205"/>
      <c r="T14" s="205"/>
      <c r="U14" s="205"/>
      <c r="V14" s="205"/>
      <c r="W14" s="205"/>
      <c r="X14" s="205"/>
      <c r="Y14" s="205"/>
      <c r="Z14" s="205"/>
    </row>
    <row r="15" spans="1:18" ht="39" customHeight="1">
      <c r="A15" s="502" t="s">
        <v>738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</row>
    <row r="16" spans="1:26" ht="19.5" customHeight="1">
      <c r="A16" s="502" t="s">
        <v>739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205"/>
      <c r="T16" s="205"/>
      <c r="U16" s="205"/>
      <c r="V16" s="205"/>
      <c r="W16" s="205"/>
      <c r="X16" s="205"/>
      <c r="Y16" s="205"/>
      <c r="Z16" s="205"/>
    </row>
    <row r="17" spans="1:22" ht="19.5" customHeight="1">
      <c r="A17" s="502" t="s">
        <v>746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205"/>
      <c r="T17" s="205"/>
      <c r="U17" s="205"/>
      <c r="V17" s="205"/>
    </row>
    <row r="18" spans="1:19" ht="18.75" customHeight="1">
      <c r="A18" s="502" t="s">
        <v>740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1"/>
    </row>
    <row r="19" spans="1:18" ht="19.5" customHeight="1">
      <c r="A19" s="501" t="s">
        <v>741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</row>
    <row r="20" spans="1:19" ht="39" customHeight="1">
      <c r="A20" s="502" t="s">
        <v>742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205"/>
    </row>
    <row r="21" spans="1:22" ht="40.5" customHeight="1">
      <c r="A21" s="502" t="s">
        <v>743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205"/>
      <c r="T21" s="205"/>
      <c r="U21" s="205"/>
      <c r="V21" s="205"/>
    </row>
    <row r="22" spans="1:23" ht="39" customHeight="1">
      <c r="A22" s="502" t="s">
        <v>744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205"/>
      <c r="T22" s="205"/>
      <c r="U22" s="205"/>
      <c r="V22" s="205"/>
      <c r="W22" s="205"/>
    </row>
    <row r="23" spans="1:22" ht="40.5" customHeight="1">
      <c r="A23" s="502" t="s">
        <v>799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205"/>
      <c r="T23" s="205"/>
      <c r="U23" s="205"/>
      <c r="V23" s="205"/>
    </row>
    <row r="25" ht="18" customHeight="1">
      <c r="A25" s="452"/>
    </row>
  </sheetData>
  <sheetProtection/>
  <mergeCells count="21">
    <mergeCell ref="A23:R23"/>
    <mergeCell ref="A22:R22"/>
    <mergeCell ref="A20:R20"/>
    <mergeCell ref="A21:R21"/>
    <mergeCell ref="A9:R9"/>
    <mergeCell ref="A19:R19"/>
    <mergeCell ref="A10:R10"/>
    <mergeCell ref="A17:R17"/>
    <mergeCell ref="A15:R15"/>
    <mergeCell ref="A16:R16"/>
    <mergeCell ref="A4:R4"/>
    <mergeCell ref="A18:R18"/>
    <mergeCell ref="A6:R6"/>
    <mergeCell ref="A5:R5"/>
    <mergeCell ref="A14:R14"/>
    <mergeCell ref="A3:R3"/>
    <mergeCell ref="A11:R11"/>
    <mergeCell ref="A12:R12"/>
    <mergeCell ref="A13:R13"/>
    <mergeCell ref="A8:R8"/>
    <mergeCell ref="A7:R7"/>
  </mergeCells>
  <hyperlinks>
    <hyperlink ref="A3:C3" location="人口推移!A1" display="１．人口の推移"/>
    <hyperlink ref="A5:D5" location="町丁目別人口!A1" display="２．町丁目別人口"/>
    <hyperlink ref="A6:F6" location="年齢別!A1" display="４．年齢（各歳）、男女別人口"/>
    <hyperlink ref="A7:K7" location="配偶!A1" display="５．配偶関係（４区分）、年齢（５歳階級）、男女別１５歳以上人口"/>
    <hyperlink ref="A8:J8" location="世帯人員!A1" display="６．世帯人員（１０区分）別一般世帯数及び一般世帯人員"/>
    <hyperlink ref="A9:Q9" location="施設等!A1" display="７．施設等の世帯の種類（６区分）、世帯人員（４区分）別施設等の世帯数及び施設等の世帯人員"/>
    <hyperlink ref="A13:Q13" location="親族人員別65歳!A1" display="１１．親族人員（７区分）別６５歳以上親族のいる一般世帯数、一般世帯人員及び６５歳以上親族人員"/>
    <hyperlink ref="A15:R15" location="住宅の建て方!A1" display="１４．住宅の建て方（６区分）別６５歳以上世帯員のいる主世帯数、主世帯人員、６５歳以上世帯人員、１世帯当たり人員＜世帯が住んでいる階－特掲＞"/>
    <hyperlink ref="A16:Z16" location="住宅の建て方!A1" display="１５．住宅の建て方（６区分）別住宅に住む６５歳以上親族のいる主世帯数、主世帯人員、６５歳以上親族人員、１世帯当たり人員、１世帯当たり延べ面積及び１人当たり延べ面積＜世帯が住んでいる階・特掲＞"/>
    <hyperlink ref="A19:O19" location="労働力状態!A1" display="１８．労働力状態（８区分）、年齢（５歳階級）、男女別１５歳以上人口＜雇用者・特掲＞"/>
    <hyperlink ref="A4:G4" location="国籍別!A1" display="２３．国籍（１０区分）、男女別外国人数"/>
    <hyperlink ref="A10:R10" location="家族類型別!A1" display="８．世帯の家族の類型（２２区分）別一般世帯数及び一般世帯人員＜６歳未満・１８歳未満世帯員のいる一般世帯及び３世代世帯並びに母子世帯及び父子世帯－特掲＞"/>
    <hyperlink ref="A11:R11" location="住居別!A1" display="９．住居の種類・住宅の所有関係（６区分）別一般世帯数、一般世帯人員、１世帯当たり人員"/>
    <hyperlink ref="A12:R12" location="世帯人員別65歳!A1" display="１０．世帯人員（７区分）別６５歳以上世帯員のいる一般世帯数、一般世帯人員及び６５歳以上世帯人員"/>
    <hyperlink ref="A14:R14" location="世帯人員65歳!A1" display="１２．世帯人員（７区分）、住宅の所有の関係（５区分）別住宅に住む６５歳以上世帯員のいる一般世帯数"/>
    <hyperlink ref="A17:R17" location="国籍別!A1" display="１６．国籍（１１区分）、男女別外国人数"/>
    <hyperlink ref="A20:R20" location="産業!A1" display="１９．産業（大分類）、年齢（５歳階級）、男女別人口及び１５歳以上就業者数及び平均年齢＜雇用者・特掲＞"/>
    <hyperlink ref="A21:R21" location="常住地!A1" display="２０．常住地による従業・通学市区町村別１５歳以上就業者数及び１５歳以上通学者数＜１５歳未満通学者を含む通学者数・特掲＞"/>
    <hyperlink ref="A22:R22" location="従業地!A1" display="２１．従業地・通学地による常住市区町村別１５歳以上就業者数及び１５歳以上通学者数＜１５歳未満通学者を含む通学者数・特掲＞"/>
    <hyperlink ref="A23:R23" location="年齢別就業者!A1" display="２２．常住地または従業地・通学地による年齢（５歳階級）、男女別人口及び１５歳以上就業者数＜有配偶の女性就業者・特掲＞"/>
    <hyperlink ref="A4:R4" location="道内人口!A1" display="２．道内各市、釧路総合振興局管内の人口"/>
    <hyperlink ref="A5:R5" location="年齢別!A1" display="３．年齢（各歳）、男女別人口"/>
    <hyperlink ref="A6:R6" location="配偶!A1" display="４．配偶関係（４区分）、年齢（５歳階級）、男女別１５歳以上人口"/>
    <hyperlink ref="A7:R7" location="世帯人員!A1" display="５．世帯人員（１０区分）別一般世帯数及び一般世帯人員"/>
    <hyperlink ref="A8:R8" location="施設等!A1" display="６．施設等の世帯の種類（６区分）、世帯人員（４区分）別施設等の世帯数及び施設等の世帯人員"/>
    <hyperlink ref="A9:R9" location="世帯人員別!A1" display="７．世帯人員（７区分）別一般世帯数及び一般世帯人員＜６歳未満・１８歳未満世帯員のいる一般世帯－特掲＞"/>
    <hyperlink ref="A13:R13" location="住居別65歳!A1" display="１１．住居の種類・住宅の所有の関係（６区分）別６５歳以上世帯員のいる一般世帯数、一般世帯人員、６５歳以上世帯人員、１世帯当たり人員"/>
    <hyperlink ref="A16:R16" location="'夫、妻の年齢別'!A1" display="１５．夫の年齢（７区分）、妻の年齢（７区分）別夫婦のみの世帯数"/>
    <hyperlink ref="A19:R19" location="労働力状態!A1" display="１８．労働力状態（８区分）、年齢（５歳階級）、男女別１５歳以上人口＜雇用者・特掲＞"/>
    <hyperlink ref="A18:R18" location="町丁目別人口!A1" display="１７．町丁目別人口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PageLayoutView="0" workbookViewId="0" topLeftCell="A1">
      <pane xSplit="4" ySplit="5" topLeftCell="E6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G1"/>
    </sheetView>
  </sheetViews>
  <sheetFormatPr defaultColWidth="8.875" defaultRowHeight="13.5"/>
  <cols>
    <col min="1" max="3" width="2.125" style="3" customWidth="1"/>
    <col min="4" max="4" width="25.25390625" style="3" customWidth="1"/>
    <col min="5" max="7" width="20.125" style="3" customWidth="1"/>
    <col min="8" max="8" width="6.25390625" style="3" customWidth="1"/>
    <col min="9" max="16384" width="8.875" style="3" customWidth="1"/>
  </cols>
  <sheetData>
    <row r="1" spans="1:15" ht="39" customHeight="1">
      <c r="A1" s="565" t="s">
        <v>697</v>
      </c>
      <c r="B1" s="565"/>
      <c r="C1" s="565"/>
      <c r="D1" s="565"/>
      <c r="E1" s="565"/>
      <c r="F1" s="565"/>
      <c r="G1" s="565"/>
      <c r="N1" s="8"/>
      <c r="O1" s="8"/>
    </row>
    <row r="2" spans="1:15" ht="13.5" customHeight="1">
      <c r="A2" s="239"/>
      <c r="B2"/>
      <c r="C2"/>
      <c r="D2"/>
      <c r="E2"/>
      <c r="F2"/>
      <c r="G2"/>
      <c r="N2" s="8"/>
      <c r="O2" s="8"/>
    </row>
    <row r="3" spans="1:15" ht="13.5" customHeight="1">
      <c r="A3" s="47" t="s">
        <v>808</v>
      </c>
      <c r="B3" s="47"/>
      <c r="C3" s="47"/>
      <c r="D3" s="47"/>
      <c r="E3" s="41"/>
      <c r="F3" s="47"/>
      <c r="G3" s="84" t="s">
        <v>863</v>
      </c>
      <c r="O3" s="8"/>
    </row>
    <row r="4" spans="1:8" ht="15" customHeight="1">
      <c r="A4" s="604" t="s">
        <v>887</v>
      </c>
      <c r="B4" s="604"/>
      <c r="C4" s="604"/>
      <c r="D4" s="605"/>
      <c r="E4" s="570" t="s">
        <v>91</v>
      </c>
      <c r="F4" s="504" t="s">
        <v>89</v>
      </c>
      <c r="G4" s="602" t="s">
        <v>535</v>
      </c>
      <c r="H4" s="8"/>
    </row>
    <row r="5" spans="1:8" ht="15" customHeight="1">
      <c r="A5" s="606"/>
      <c r="B5" s="606"/>
      <c r="C5" s="606"/>
      <c r="D5" s="607"/>
      <c r="E5" s="572"/>
      <c r="F5" s="505"/>
      <c r="G5" s="603"/>
      <c r="H5" s="8"/>
    </row>
    <row r="6" spans="1:8" ht="15" customHeight="1">
      <c r="A6" s="540" t="s">
        <v>412</v>
      </c>
      <c r="B6" s="540"/>
      <c r="C6" s="540"/>
      <c r="D6" s="559"/>
      <c r="E6" s="52">
        <f>SUM(E7,E14)</f>
        <v>80095</v>
      </c>
      <c r="F6" s="52">
        <f>SUM(F7,F14)</f>
        <v>159067</v>
      </c>
      <c r="G6" s="297">
        <f aca="true" t="shared" si="0" ref="G6:G14">F6/E6</f>
        <v>1.9859791497596604</v>
      </c>
      <c r="H6" s="8"/>
    </row>
    <row r="7" spans="1:8" ht="15" customHeight="1">
      <c r="A7" s="386"/>
      <c r="B7" s="530" t="s">
        <v>423</v>
      </c>
      <c r="C7" s="530"/>
      <c r="D7" s="566"/>
      <c r="E7" s="52">
        <f>SUM(E8,E13)</f>
        <v>79066</v>
      </c>
      <c r="F7" s="52">
        <f>SUM(F8,F13)</f>
        <v>157638</v>
      </c>
      <c r="G7" s="297">
        <f t="shared" si="0"/>
        <v>1.9937520552449852</v>
      </c>
      <c r="H7" s="8"/>
    </row>
    <row r="8" spans="1:8" ht="15" customHeight="1">
      <c r="A8" s="386"/>
      <c r="B8" s="373"/>
      <c r="C8" s="530" t="s">
        <v>424</v>
      </c>
      <c r="D8" s="566"/>
      <c r="E8" s="52">
        <f>SUM(E9:E12)</f>
        <v>77417</v>
      </c>
      <c r="F8" s="52">
        <f>SUM(F9:F12)</f>
        <v>154902</v>
      </c>
      <c r="G8" s="297">
        <f t="shared" si="0"/>
        <v>2.0008783600501183</v>
      </c>
      <c r="H8" s="8"/>
    </row>
    <row r="9" spans="1:8" ht="15" customHeight="1">
      <c r="A9" s="386"/>
      <c r="B9" s="372"/>
      <c r="C9" s="372"/>
      <c r="D9" s="373" t="s">
        <v>425</v>
      </c>
      <c r="E9" s="52">
        <v>44122</v>
      </c>
      <c r="F9" s="52">
        <v>100389</v>
      </c>
      <c r="G9" s="297">
        <f t="shared" si="0"/>
        <v>2.275259507728571</v>
      </c>
      <c r="H9" s="8"/>
    </row>
    <row r="10" spans="1:8" ht="15" customHeight="1">
      <c r="A10" s="386"/>
      <c r="B10" s="372"/>
      <c r="C10" s="372"/>
      <c r="D10" s="365" t="s">
        <v>822</v>
      </c>
      <c r="E10" s="52">
        <v>5357</v>
      </c>
      <c r="F10" s="52">
        <v>9741</v>
      </c>
      <c r="G10" s="297">
        <f t="shared" si="0"/>
        <v>1.8183684898263954</v>
      </c>
      <c r="H10" s="8"/>
    </row>
    <row r="11" spans="1:8" ht="15" customHeight="1">
      <c r="A11" s="386"/>
      <c r="B11" s="372"/>
      <c r="C11" s="372"/>
      <c r="D11" s="373" t="s">
        <v>426</v>
      </c>
      <c r="E11" s="52">
        <v>24965</v>
      </c>
      <c r="F11" s="52">
        <v>39825</v>
      </c>
      <c r="G11" s="297">
        <f t="shared" si="0"/>
        <v>1.5952333266573202</v>
      </c>
      <c r="H11" s="8"/>
    </row>
    <row r="12" spans="1:8" ht="15" customHeight="1">
      <c r="A12" s="386"/>
      <c r="B12" s="372"/>
      <c r="C12" s="372"/>
      <c r="D12" s="373" t="s">
        <v>427</v>
      </c>
      <c r="E12" s="52">
        <v>2973</v>
      </c>
      <c r="F12" s="52">
        <v>4947</v>
      </c>
      <c r="G12" s="297">
        <f t="shared" si="0"/>
        <v>1.6639757820383452</v>
      </c>
      <c r="H12" s="8"/>
    </row>
    <row r="13" spans="1:8" ht="15" customHeight="1">
      <c r="A13" s="386"/>
      <c r="B13" s="372"/>
      <c r="C13" s="530" t="s">
        <v>428</v>
      </c>
      <c r="D13" s="566"/>
      <c r="E13" s="52">
        <v>1649</v>
      </c>
      <c r="F13" s="52">
        <v>2736</v>
      </c>
      <c r="G13" s="297">
        <f t="shared" si="0"/>
        <v>1.6591873862947242</v>
      </c>
      <c r="H13" s="8"/>
    </row>
    <row r="14" spans="1:8" ht="15" customHeight="1">
      <c r="A14" s="387"/>
      <c r="B14" s="600" t="s">
        <v>127</v>
      </c>
      <c r="C14" s="600"/>
      <c r="D14" s="601"/>
      <c r="E14" s="72">
        <v>1029</v>
      </c>
      <c r="F14" s="72">
        <v>1429</v>
      </c>
      <c r="G14" s="298">
        <f t="shared" si="0"/>
        <v>1.3887269193391643</v>
      </c>
      <c r="H14" s="8"/>
    </row>
    <row r="15" ht="4.5" customHeight="1"/>
    <row r="16" ht="13.5" customHeight="1"/>
  </sheetData>
  <sheetProtection/>
  <mergeCells count="10">
    <mergeCell ref="A1:G1"/>
    <mergeCell ref="C8:D8"/>
    <mergeCell ref="C13:D13"/>
    <mergeCell ref="B14:D14"/>
    <mergeCell ref="G4:G5"/>
    <mergeCell ref="E4:E5"/>
    <mergeCell ref="F4:F5"/>
    <mergeCell ref="A6:D6"/>
    <mergeCell ref="B7:D7"/>
    <mergeCell ref="A4: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pane xSplit="2" ySplit="6" topLeftCell="C7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J1"/>
    </sheetView>
  </sheetViews>
  <sheetFormatPr defaultColWidth="9.00390625" defaultRowHeight="13.5"/>
  <cols>
    <col min="1" max="1" width="2.125" style="98" customWidth="1"/>
    <col min="2" max="2" width="25.125" style="98" customWidth="1"/>
    <col min="3" max="10" width="7.875" style="98" customWidth="1"/>
    <col min="11" max="16384" width="9.00390625" style="98" customWidth="1"/>
  </cols>
  <sheetData>
    <row r="1" spans="1:10" ht="39" customHeight="1">
      <c r="A1" s="611" t="s">
        <v>515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8" ht="13.5" customHeight="1">
      <c r="A2" s="162"/>
      <c r="B2" s="162"/>
      <c r="C2" s="162"/>
      <c r="D2" s="162"/>
      <c r="E2" s="162"/>
      <c r="F2" s="162"/>
      <c r="G2" s="162"/>
      <c r="H2" s="162"/>
    </row>
    <row r="3" spans="1:10" ht="13.5" customHeight="1">
      <c r="A3" s="154" t="s">
        <v>808</v>
      </c>
      <c r="B3" s="162"/>
      <c r="C3" s="162"/>
      <c r="D3" s="162"/>
      <c r="E3" s="162"/>
      <c r="F3" s="162"/>
      <c r="G3" s="162"/>
      <c r="H3" s="162"/>
      <c r="J3" s="99" t="s">
        <v>863</v>
      </c>
    </row>
    <row r="4" spans="1:10" ht="15" customHeight="1">
      <c r="A4" s="149"/>
      <c r="B4" s="149"/>
      <c r="C4" s="615" t="s">
        <v>135</v>
      </c>
      <c r="D4" s="618" t="s">
        <v>534</v>
      </c>
      <c r="E4" s="608">
        <v>2</v>
      </c>
      <c r="F4" s="608">
        <v>3</v>
      </c>
      <c r="G4" s="608">
        <v>4</v>
      </c>
      <c r="H4" s="621">
        <v>5</v>
      </c>
      <c r="I4" s="621">
        <v>6</v>
      </c>
      <c r="J4" s="624" t="s">
        <v>503</v>
      </c>
    </row>
    <row r="5" spans="1:10" ht="15" customHeight="1">
      <c r="A5" s="242"/>
      <c r="B5" s="242"/>
      <c r="C5" s="616"/>
      <c r="D5" s="619"/>
      <c r="E5" s="609"/>
      <c r="F5" s="609"/>
      <c r="G5" s="609"/>
      <c r="H5" s="622"/>
      <c r="I5" s="622"/>
      <c r="J5" s="625"/>
    </row>
    <row r="6" spans="1:10" ht="15" customHeight="1">
      <c r="A6" s="150"/>
      <c r="B6" s="150"/>
      <c r="C6" s="617"/>
      <c r="D6" s="620"/>
      <c r="E6" s="610"/>
      <c r="F6" s="610"/>
      <c r="G6" s="610"/>
      <c r="H6" s="623"/>
      <c r="I6" s="623"/>
      <c r="J6" s="626"/>
    </row>
    <row r="7" spans="1:10" ht="15" customHeight="1">
      <c r="A7" s="613" t="s">
        <v>533</v>
      </c>
      <c r="B7" s="614"/>
      <c r="C7" s="151"/>
      <c r="D7" s="151"/>
      <c r="E7" s="152"/>
      <c r="F7" s="152"/>
      <c r="G7" s="152"/>
      <c r="H7" s="152"/>
      <c r="I7" s="152"/>
      <c r="J7" s="153"/>
    </row>
    <row r="8" spans="1:10" ht="15" customHeight="1">
      <c r="A8" s="154"/>
      <c r="B8" s="382" t="s">
        <v>422</v>
      </c>
      <c r="C8" s="100">
        <f>SUM(D8:J8)</f>
        <v>36261</v>
      </c>
      <c r="D8" s="100">
        <v>13290</v>
      </c>
      <c r="E8" s="100">
        <v>16144</v>
      </c>
      <c r="F8" s="100">
        <v>4808</v>
      </c>
      <c r="G8" s="100">
        <v>1369</v>
      </c>
      <c r="H8" s="100">
        <v>418</v>
      </c>
      <c r="I8" s="100">
        <v>158</v>
      </c>
      <c r="J8" s="101">
        <v>74</v>
      </c>
    </row>
    <row r="9" spans="1:10" ht="15" customHeight="1">
      <c r="A9" s="154"/>
      <c r="B9" s="382" t="s">
        <v>416</v>
      </c>
      <c r="C9" s="100">
        <f>SUM(D9:J9)</f>
        <v>69057</v>
      </c>
      <c r="D9" s="100">
        <v>13290</v>
      </c>
      <c r="E9" s="100">
        <v>32288</v>
      </c>
      <c r="F9" s="100">
        <v>14424</v>
      </c>
      <c r="G9" s="100">
        <v>5476</v>
      </c>
      <c r="H9" s="100">
        <v>2090</v>
      </c>
      <c r="I9" s="100">
        <v>948</v>
      </c>
      <c r="J9" s="101">
        <v>541</v>
      </c>
    </row>
    <row r="10" spans="1:10" ht="15" customHeight="1">
      <c r="A10" s="155"/>
      <c r="B10" s="388" t="s">
        <v>532</v>
      </c>
      <c r="C10" s="102">
        <f>SUM(D10:J10)</f>
        <v>51875</v>
      </c>
      <c r="D10" s="102">
        <v>13290</v>
      </c>
      <c r="E10" s="102">
        <v>27102</v>
      </c>
      <c r="F10" s="102">
        <v>8189</v>
      </c>
      <c r="G10" s="102">
        <v>2283</v>
      </c>
      <c r="H10" s="102">
        <v>636</v>
      </c>
      <c r="I10" s="102">
        <v>245</v>
      </c>
      <c r="J10" s="103">
        <v>130</v>
      </c>
    </row>
  </sheetData>
  <sheetProtection/>
  <mergeCells count="10">
    <mergeCell ref="F4:F6"/>
    <mergeCell ref="A1:J1"/>
    <mergeCell ref="A7:B7"/>
    <mergeCell ref="C4:C6"/>
    <mergeCell ref="D4:D6"/>
    <mergeCell ref="E4:E6"/>
    <mergeCell ref="G4:G6"/>
    <mergeCell ref="H4:H6"/>
    <mergeCell ref="I4:I6"/>
    <mergeCell ref="J4:J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pane xSplit="4" ySplit="7" topLeftCell="E8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H2"/>
    </sheetView>
  </sheetViews>
  <sheetFormatPr defaultColWidth="9.00390625" defaultRowHeight="13.5"/>
  <cols>
    <col min="1" max="3" width="2.125" style="98" customWidth="1"/>
    <col min="4" max="4" width="23.75390625" style="98" customWidth="1"/>
    <col min="5" max="8" width="15.50390625" style="98" customWidth="1"/>
    <col min="9" max="16384" width="9.00390625" style="98" customWidth="1"/>
  </cols>
  <sheetData>
    <row r="1" spans="1:8" ht="19.5" customHeight="1">
      <c r="A1" s="627" t="s">
        <v>564</v>
      </c>
      <c r="B1" s="627"/>
      <c r="C1" s="627"/>
      <c r="D1" s="627"/>
      <c r="E1" s="627"/>
      <c r="F1" s="627"/>
      <c r="G1" s="627"/>
      <c r="H1" s="627"/>
    </row>
    <row r="2" spans="1:8" ht="19.5" customHeight="1">
      <c r="A2" s="627"/>
      <c r="B2" s="627"/>
      <c r="C2" s="627"/>
      <c r="D2" s="627"/>
      <c r="E2" s="627"/>
      <c r="F2" s="627"/>
      <c r="G2" s="627"/>
      <c r="H2" s="627"/>
    </row>
    <row r="3" spans="1:8" ht="13.5" customHeight="1">
      <c r="A3" s="162"/>
      <c r="B3" s="162"/>
      <c r="C3" s="162"/>
      <c r="D3" s="156"/>
      <c r="E3" s="157"/>
      <c r="F3" s="157"/>
      <c r="G3" s="157"/>
      <c r="H3" s="157"/>
    </row>
    <row r="4" spans="1:8" ht="13.5" customHeight="1">
      <c r="A4" s="175" t="s">
        <v>808</v>
      </c>
      <c r="B4" s="175"/>
      <c r="C4" s="175"/>
      <c r="D4" s="175"/>
      <c r="E4" s="175"/>
      <c r="F4" s="175"/>
      <c r="G4" s="175"/>
      <c r="H4" s="99" t="s">
        <v>863</v>
      </c>
    </row>
    <row r="5" spans="1:9" ht="15" customHeight="1">
      <c r="A5" s="638" t="s">
        <v>888</v>
      </c>
      <c r="B5" s="638"/>
      <c r="C5" s="638"/>
      <c r="D5" s="639"/>
      <c r="E5" s="635" t="s">
        <v>91</v>
      </c>
      <c r="F5" s="635" t="s">
        <v>416</v>
      </c>
      <c r="G5" s="635" t="s">
        <v>536</v>
      </c>
      <c r="H5" s="632" t="s">
        <v>537</v>
      </c>
      <c r="I5" s="299"/>
    </row>
    <row r="6" spans="1:9" ht="15" customHeight="1">
      <c r="A6" s="640"/>
      <c r="B6" s="640"/>
      <c r="C6" s="640"/>
      <c r="D6" s="641"/>
      <c r="E6" s="636"/>
      <c r="F6" s="636"/>
      <c r="G6" s="636"/>
      <c r="H6" s="633"/>
      <c r="I6" s="299"/>
    </row>
    <row r="7" spans="1:9" ht="15" customHeight="1">
      <c r="A7" s="642"/>
      <c r="B7" s="642"/>
      <c r="C7" s="642"/>
      <c r="D7" s="643"/>
      <c r="E7" s="637"/>
      <c r="F7" s="637"/>
      <c r="G7" s="637"/>
      <c r="H7" s="634"/>
      <c r="I7" s="299"/>
    </row>
    <row r="8" spans="1:9" ht="15" customHeight="1">
      <c r="A8" s="628" t="s">
        <v>538</v>
      </c>
      <c r="B8" s="628"/>
      <c r="C8" s="628"/>
      <c r="D8" s="628"/>
      <c r="E8" s="100">
        <f>SUM(E9,E16)</f>
        <v>36261</v>
      </c>
      <c r="F8" s="100">
        <f>SUM(F9,F16)</f>
        <v>69057</v>
      </c>
      <c r="G8" s="100">
        <f>SUM(G9,G16)</f>
        <v>51875</v>
      </c>
      <c r="H8" s="300">
        <f aca="true" t="shared" si="0" ref="H8:H16">F8/E8</f>
        <v>1.9044427897741376</v>
      </c>
      <c r="I8" s="299"/>
    </row>
    <row r="9" spans="1:9" ht="15" customHeight="1">
      <c r="A9" s="389"/>
      <c r="B9" s="628" t="s">
        <v>423</v>
      </c>
      <c r="C9" s="628"/>
      <c r="D9" s="629"/>
      <c r="E9" s="100">
        <f>SUM(E10,E15)</f>
        <v>36121</v>
      </c>
      <c r="F9" s="100">
        <f>SUM(F10,F15)</f>
        <v>68819</v>
      </c>
      <c r="G9" s="100">
        <f>SUM(G10,G15)</f>
        <v>51676</v>
      </c>
      <c r="H9" s="300">
        <f t="shared" si="0"/>
        <v>1.9052351817502284</v>
      </c>
      <c r="I9" s="299"/>
    </row>
    <row r="10" spans="1:9" ht="15" customHeight="1">
      <c r="A10" s="389"/>
      <c r="B10" s="389"/>
      <c r="C10" s="628" t="s">
        <v>126</v>
      </c>
      <c r="D10" s="629"/>
      <c r="E10" s="100">
        <f>SUM(E11:E14)</f>
        <v>35565</v>
      </c>
      <c r="F10" s="100">
        <f>SUM(F11:F14)</f>
        <v>68068</v>
      </c>
      <c r="G10" s="100">
        <f>SUM(G11:G14)</f>
        <v>51019</v>
      </c>
      <c r="H10" s="300">
        <f t="shared" si="0"/>
        <v>1.9139041192183326</v>
      </c>
      <c r="I10" s="299"/>
    </row>
    <row r="11" spans="1:9" ht="15" customHeight="1">
      <c r="A11" s="389"/>
      <c r="B11" s="389"/>
      <c r="C11" s="389"/>
      <c r="D11" s="382" t="s">
        <v>425</v>
      </c>
      <c r="E11" s="100">
        <v>27193</v>
      </c>
      <c r="F11" s="100">
        <v>55169</v>
      </c>
      <c r="G11" s="100">
        <v>40759</v>
      </c>
      <c r="H11" s="300">
        <f t="shared" si="0"/>
        <v>2.0287941749715</v>
      </c>
      <c r="I11" s="299"/>
    </row>
    <row r="12" spans="1:9" ht="15" customHeight="1">
      <c r="A12" s="389"/>
      <c r="B12" s="389"/>
      <c r="C12" s="389"/>
      <c r="D12" s="476" t="s">
        <v>822</v>
      </c>
      <c r="E12" s="100">
        <v>3178</v>
      </c>
      <c r="F12" s="100">
        <v>4975</v>
      </c>
      <c r="G12" s="100">
        <v>4051</v>
      </c>
      <c r="H12" s="300">
        <f t="shared" si="0"/>
        <v>1.565449968533669</v>
      </c>
      <c r="I12" s="299"/>
    </row>
    <row r="13" spans="1:9" ht="15" customHeight="1">
      <c r="A13" s="389"/>
      <c r="B13" s="389"/>
      <c r="C13" s="389"/>
      <c r="D13" s="382" t="s">
        <v>426</v>
      </c>
      <c r="E13" s="100">
        <v>5082</v>
      </c>
      <c r="F13" s="100">
        <v>7715</v>
      </c>
      <c r="G13" s="100">
        <v>6062</v>
      </c>
      <c r="H13" s="300">
        <f t="shared" si="0"/>
        <v>1.5181031090122</v>
      </c>
      <c r="I13" s="299"/>
    </row>
    <row r="14" spans="1:9" ht="15" customHeight="1">
      <c r="A14" s="389"/>
      <c r="B14" s="389"/>
      <c r="C14" s="389"/>
      <c r="D14" s="382" t="s">
        <v>427</v>
      </c>
      <c r="E14" s="100">
        <v>112</v>
      </c>
      <c r="F14" s="100">
        <v>209</v>
      </c>
      <c r="G14" s="100">
        <v>147</v>
      </c>
      <c r="H14" s="300">
        <f t="shared" si="0"/>
        <v>1.8660714285714286</v>
      </c>
      <c r="I14" s="299"/>
    </row>
    <row r="15" spans="1:9" ht="15" customHeight="1">
      <c r="A15" s="389"/>
      <c r="B15" s="389"/>
      <c r="C15" s="628" t="s">
        <v>428</v>
      </c>
      <c r="D15" s="628"/>
      <c r="E15" s="100">
        <v>556</v>
      </c>
      <c r="F15" s="100">
        <v>751</v>
      </c>
      <c r="G15" s="100">
        <v>657</v>
      </c>
      <c r="H15" s="300">
        <f t="shared" si="0"/>
        <v>1.3507194244604317</v>
      </c>
      <c r="I15" s="299"/>
    </row>
    <row r="16" spans="1:9" ht="15" customHeight="1">
      <c r="A16" s="390"/>
      <c r="B16" s="630" t="s">
        <v>127</v>
      </c>
      <c r="C16" s="631"/>
      <c r="D16" s="631"/>
      <c r="E16" s="102">
        <v>140</v>
      </c>
      <c r="F16" s="102">
        <v>238</v>
      </c>
      <c r="G16" s="102">
        <v>199</v>
      </c>
      <c r="H16" s="301">
        <f t="shared" si="0"/>
        <v>1.7</v>
      </c>
      <c r="I16" s="299"/>
    </row>
    <row r="20" ht="13.5" customHeight="1"/>
  </sheetData>
  <sheetProtection/>
  <mergeCells count="11">
    <mergeCell ref="A5:D7"/>
    <mergeCell ref="A1:H2"/>
    <mergeCell ref="C10:D10"/>
    <mergeCell ref="B16:D16"/>
    <mergeCell ref="H5:H7"/>
    <mergeCell ref="A8:D8"/>
    <mergeCell ref="B9:D9"/>
    <mergeCell ref="C15:D15"/>
    <mergeCell ref="E5:E7"/>
    <mergeCell ref="F5:F7"/>
    <mergeCell ref="G5:G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pane xSplit="4" ySplit="6" topLeftCell="E7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L1"/>
    </sheetView>
  </sheetViews>
  <sheetFormatPr defaultColWidth="9.00390625" defaultRowHeight="13.5"/>
  <cols>
    <col min="1" max="3" width="2.125" style="98" customWidth="1"/>
    <col min="4" max="4" width="24.75390625" style="98" customWidth="1"/>
    <col min="5" max="12" width="7.625" style="98" customWidth="1"/>
    <col min="13" max="16384" width="9.00390625" style="98" customWidth="1"/>
  </cols>
  <sheetData>
    <row r="1" spans="1:12" ht="39" customHeight="1">
      <c r="A1" s="627" t="s">
        <v>513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4" ht="13.5" customHeight="1">
      <c r="A2" s="162"/>
      <c r="B2" s="162"/>
      <c r="C2" s="162"/>
      <c r="D2" s="162"/>
    </row>
    <row r="3" spans="1:12" ht="13.5" customHeight="1">
      <c r="A3" s="154" t="s">
        <v>809</v>
      </c>
      <c r="B3" s="175"/>
      <c r="C3" s="175"/>
      <c r="D3" s="175"/>
      <c r="E3" s="174"/>
      <c r="F3" s="174"/>
      <c r="G3" s="174"/>
      <c r="H3" s="174"/>
      <c r="I3" s="174"/>
      <c r="J3" s="174"/>
      <c r="K3" s="174"/>
      <c r="L3" s="99" t="s">
        <v>863</v>
      </c>
    </row>
    <row r="4" spans="1:12" ht="15" customHeight="1">
      <c r="A4" s="638" t="s">
        <v>514</v>
      </c>
      <c r="B4" s="638"/>
      <c r="C4" s="638"/>
      <c r="D4" s="638"/>
      <c r="E4" s="615" t="s">
        <v>415</v>
      </c>
      <c r="F4" s="649" t="s">
        <v>539</v>
      </c>
      <c r="G4" s="644">
        <v>2</v>
      </c>
      <c r="H4" s="644">
        <v>3</v>
      </c>
      <c r="I4" s="644">
        <v>4</v>
      </c>
      <c r="J4" s="644">
        <v>5</v>
      </c>
      <c r="K4" s="644">
        <v>6</v>
      </c>
      <c r="L4" s="653" t="s">
        <v>503</v>
      </c>
    </row>
    <row r="5" spans="1:12" ht="15" customHeight="1">
      <c r="A5" s="640"/>
      <c r="B5" s="640"/>
      <c r="C5" s="640"/>
      <c r="D5" s="640"/>
      <c r="E5" s="616"/>
      <c r="F5" s="650"/>
      <c r="G5" s="645"/>
      <c r="H5" s="645"/>
      <c r="I5" s="645"/>
      <c r="J5" s="645"/>
      <c r="K5" s="645"/>
      <c r="L5" s="654"/>
    </row>
    <row r="6" spans="1:12" ht="15" customHeight="1">
      <c r="A6" s="642"/>
      <c r="B6" s="642"/>
      <c r="C6" s="642"/>
      <c r="D6" s="642"/>
      <c r="E6" s="617"/>
      <c r="F6" s="651"/>
      <c r="G6" s="646"/>
      <c r="H6" s="646"/>
      <c r="I6" s="646"/>
      <c r="J6" s="646"/>
      <c r="K6" s="646"/>
      <c r="L6" s="655"/>
    </row>
    <row r="7" spans="1:12" ht="30" customHeight="1">
      <c r="A7" s="647" t="s">
        <v>708</v>
      </c>
      <c r="B7" s="647"/>
      <c r="C7" s="647"/>
      <c r="D7" s="648"/>
      <c r="E7" s="100">
        <f>SUM(E8,E13)</f>
        <v>36121</v>
      </c>
      <c r="F7" s="100">
        <f aca="true" t="shared" si="0" ref="F7:L7">SUM(F8,F13)</f>
        <v>13230</v>
      </c>
      <c r="G7" s="100">
        <f t="shared" si="0"/>
        <v>16078</v>
      </c>
      <c r="H7" s="100">
        <f t="shared" si="0"/>
        <v>4798</v>
      </c>
      <c r="I7" s="100">
        <f t="shared" si="0"/>
        <v>1365</v>
      </c>
      <c r="J7" s="100">
        <f t="shared" si="0"/>
        <v>418</v>
      </c>
      <c r="K7" s="100">
        <f t="shared" si="0"/>
        <v>158</v>
      </c>
      <c r="L7" s="176">
        <f t="shared" si="0"/>
        <v>74</v>
      </c>
    </row>
    <row r="8" spans="1:12" ht="15" customHeight="1">
      <c r="A8" s="391"/>
      <c r="B8" s="389"/>
      <c r="C8" s="628" t="s">
        <v>126</v>
      </c>
      <c r="D8" s="628"/>
      <c r="E8" s="100">
        <f aca="true" t="shared" si="1" ref="E8:L8">SUM(E9:E12)</f>
        <v>35565</v>
      </c>
      <c r="F8" s="100">
        <f t="shared" si="1"/>
        <v>12830</v>
      </c>
      <c r="G8" s="100">
        <f t="shared" si="1"/>
        <v>15951</v>
      </c>
      <c r="H8" s="100">
        <f t="shared" si="1"/>
        <v>4777</v>
      </c>
      <c r="I8" s="100">
        <f t="shared" si="1"/>
        <v>1359</v>
      </c>
      <c r="J8" s="100">
        <f t="shared" si="1"/>
        <v>416</v>
      </c>
      <c r="K8" s="100">
        <f t="shared" si="1"/>
        <v>158</v>
      </c>
      <c r="L8" s="176">
        <f t="shared" si="1"/>
        <v>74</v>
      </c>
    </row>
    <row r="9" spans="1:12" ht="15" customHeight="1">
      <c r="A9" s="391"/>
      <c r="B9" s="389"/>
      <c r="C9" s="389"/>
      <c r="D9" s="382" t="s">
        <v>425</v>
      </c>
      <c r="E9" s="100">
        <f>SUM(F9:L9)</f>
        <v>27193</v>
      </c>
      <c r="F9" s="100">
        <v>7919</v>
      </c>
      <c r="G9" s="100">
        <v>13268</v>
      </c>
      <c r="H9" s="100">
        <v>4210</v>
      </c>
      <c r="I9" s="100">
        <v>1197</v>
      </c>
      <c r="J9" s="100">
        <v>380</v>
      </c>
      <c r="K9" s="100">
        <v>153</v>
      </c>
      <c r="L9" s="176">
        <v>66</v>
      </c>
    </row>
    <row r="10" spans="1:12" ht="15" customHeight="1">
      <c r="A10" s="391"/>
      <c r="B10" s="389"/>
      <c r="C10" s="389"/>
      <c r="D10" s="475" t="s">
        <v>822</v>
      </c>
      <c r="E10" s="100">
        <f>SUM(F10:L10)</f>
        <v>3178</v>
      </c>
      <c r="F10" s="100">
        <v>1706</v>
      </c>
      <c r="G10" s="100">
        <v>1214</v>
      </c>
      <c r="H10" s="100">
        <v>206</v>
      </c>
      <c r="I10" s="100">
        <v>44</v>
      </c>
      <c r="J10" s="100">
        <v>6</v>
      </c>
      <c r="K10" s="487" t="s">
        <v>762</v>
      </c>
      <c r="L10" s="176">
        <v>2</v>
      </c>
    </row>
    <row r="11" spans="1:12" ht="15" customHeight="1">
      <c r="A11" s="391"/>
      <c r="B11" s="389"/>
      <c r="C11" s="389"/>
      <c r="D11" s="382" t="s">
        <v>426</v>
      </c>
      <c r="E11" s="100">
        <f>SUM(F11:L11)</f>
        <v>5082</v>
      </c>
      <c r="F11" s="100">
        <v>3160</v>
      </c>
      <c r="G11" s="100">
        <v>1420</v>
      </c>
      <c r="H11" s="100">
        <v>349</v>
      </c>
      <c r="I11" s="100">
        <v>115</v>
      </c>
      <c r="J11" s="100">
        <v>28</v>
      </c>
      <c r="K11" s="100">
        <v>5</v>
      </c>
      <c r="L11" s="176">
        <v>5</v>
      </c>
    </row>
    <row r="12" spans="1:12" ht="15" customHeight="1">
      <c r="A12" s="391"/>
      <c r="B12" s="389"/>
      <c r="C12" s="389"/>
      <c r="D12" s="382" t="s">
        <v>427</v>
      </c>
      <c r="E12" s="100">
        <f>SUM(F12:L12)</f>
        <v>112</v>
      </c>
      <c r="F12" s="100">
        <v>45</v>
      </c>
      <c r="G12" s="100">
        <v>49</v>
      </c>
      <c r="H12" s="100">
        <v>12</v>
      </c>
      <c r="I12" s="100">
        <v>3</v>
      </c>
      <c r="J12" s="100">
        <v>2</v>
      </c>
      <c r="K12" s="487" t="s">
        <v>762</v>
      </c>
      <c r="L12" s="176">
        <v>1</v>
      </c>
    </row>
    <row r="13" spans="1:12" ht="15" customHeight="1">
      <c r="A13" s="390"/>
      <c r="B13" s="390"/>
      <c r="C13" s="630" t="s">
        <v>428</v>
      </c>
      <c r="D13" s="630"/>
      <c r="E13" s="102">
        <f>SUM(F13:L13)</f>
        <v>556</v>
      </c>
      <c r="F13" s="102">
        <v>400</v>
      </c>
      <c r="G13" s="102">
        <v>127</v>
      </c>
      <c r="H13" s="102">
        <v>21</v>
      </c>
      <c r="I13" s="102">
        <v>6</v>
      </c>
      <c r="J13" s="102">
        <v>2</v>
      </c>
      <c r="K13" s="488" t="s">
        <v>762</v>
      </c>
      <c r="L13" s="489" t="s">
        <v>762</v>
      </c>
    </row>
  </sheetData>
  <sheetProtection/>
  <mergeCells count="13">
    <mergeCell ref="A1:L1"/>
    <mergeCell ref="A4:D6"/>
    <mergeCell ref="C8:D8"/>
    <mergeCell ref="L4:L6"/>
    <mergeCell ref="H4:H6"/>
    <mergeCell ref="I4:I6"/>
    <mergeCell ref="J4:J6"/>
    <mergeCell ref="K4:K6"/>
    <mergeCell ref="A7:D7"/>
    <mergeCell ref="C13:D13"/>
    <mergeCell ref="E4:E6"/>
    <mergeCell ref="F4:F6"/>
    <mergeCell ref="G4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pane xSplit="4" ySplit="7" topLeftCell="E8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H3"/>
    </sheetView>
  </sheetViews>
  <sheetFormatPr defaultColWidth="9.00390625" defaultRowHeight="13.5"/>
  <cols>
    <col min="1" max="3" width="2.125" style="3" customWidth="1"/>
    <col min="4" max="4" width="20.25390625" style="3" customWidth="1"/>
    <col min="5" max="8" width="16.375" style="3" customWidth="1"/>
    <col min="9" max="16384" width="9.00390625" style="1" customWidth="1"/>
  </cols>
  <sheetData>
    <row r="1" spans="1:8" s="107" customFormat="1" ht="19.5" customHeight="1">
      <c r="A1" s="627" t="s">
        <v>729</v>
      </c>
      <c r="B1" s="627"/>
      <c r="C1" s="627"/>
      <c r="D1" s="627"/>
      <c r="E1" s="627"/>
      <c r="F1" s="627"/>
      <c r="G1" s="627"/>
      <c r="H1" s="627"/>
    </row>
    <row r="2" spans="1:8" s="107" customFormat="1" ht="19.5" customHeight="1">
      <c r="A2" s="627"/>
      <c r="B2" s="627"/>
      <c r="C2" s="627"/>
      <c r="D2" s="627"/>
      <c r="E2" s="627"/>
      <c r="F2" s="627"/>
      <c r="G2" s="627"/>
      <c r="H2" s="627"/>
    </row>
    <row r="3" spans="1:8" s="107" customFormat="1" ht="19.5" customHeight="1">
      <c r="A3" s="627"/>
      <c r="B3" s="627"/>
      <c r="C3" s="627"/>
      <c r="D3" s="627"/>
      <c r="E3" s="627"/>
      <c r="F3" s="627"/>
      <c r="G3" s="627"/>
      <c r="H3" s="627"/>
    </row>
    <row r="4" spans="1:8" s="107" customFormat="1" ht="19.5" customHeight="1">
      <c r="A4" s="6"/>
      <c r="B4" s="468"/>
      <c r="C4" s="468"/>
      <c r="D4" s="468"/>
      <c r="E4" s="109"/>
      <c r="F4" s="109"/>
      <c r="G4" s="109"/>
      <c r="H4" s="109"/>
    </row>
    <row r="5" spans="1:8" ht="13.5" customHeight="1">
      <c r="A5" s="260" t="s">
        <v>808</v>
      </c>
      <c r="B5" s="469"/>
      <c r="C5" s="29"/>
      <c r="D5" s="29"/>
      <c r="H5" s="84" t="s">
        <v>864</v>
      </c>
    </row>
    <row r="6" spans="1:9" ht="15" customHeight="1">
      <c r="A6" s="567" t="s">
        <v>522</v>
      </c>
      <c r="B6" s="567"/>
      <c r="C6" s="567"/>
      <c r="D6" s="656"/>
      <c r="E6" s="663" t="s">
        <v>444</v>
      </c>
      <c r="F6" s="660" t="s">
        <v>111</v>
      </c>
      <c r="G6" s="660" t="s">
        <v>536</v>
      </c>
      <c r="H6" s="658" t="s">
        <v>535</v>
      </c>
      <c r="I6" s="302"/>
    </row>
    <row r="7" spans="1:9" ht="15" customHeight="1">
      <c r="A7" s="569"/>
      <c r="B7" s="569"/>
      <c r="C7" s="569"/>
      <c r="D7" s="657"/>
      <c r="E7" s="664"/>
      <c r="F7" s="662"/>
      <c r="G7" s="661"/>
      <c r="H7" s="659"/>
      <c r="I7" s="302"/>
    </row>
    <row r="8" spans="1:9" ht="15" customHeight="1">
      <c r="A8" s="530" t="s">
        <v>415</v>
      </c>
      <c r="B8" s="530"/>
      <c r="C8" s="530"/>
      <c r="D8" s="530"/>
      <c r="E8" s="243">
        <v>35565</v>
      </c>
      <c r="F8" s="243">
        <v>68068</v>
      </c>
      <c r="G8" s="243">
        <v>51019</v>
      </c>
      <c r="H8" s="303">
        <f>F8/E8</f>
        <v>1.9139041192183326</v>
      </c>
      <c r="I8" s="302"/>
    </row>
    <row r="9" spans="1:9" ht="15" customHeight="1">
      <c r="A9" s="373"/>
      <c r="B9" s="530" t="s">
        <v>128</v>
      </c>
      <c r="C9" s="530"/>
      <c r="D9" s="530"/>
      <c r="E9" s="243">
        <v>26883</v>
      </c>
      <c r="F9" s="243">
        <v>54901</v>
      </c>
      <c r="G9" s="243">
        <v>40300</v>
      </c>
      <c r="H9" s="303">
        <f>F9/E9</f>
        <v>2.0422199903284604</v>
      </c>
      <c r="I9" s="302"/>
    </row>
    <row r="10" spans="1:9" ht="15" customHeight="1">
      <c r="A10" s="373"/>
      <c r="B10" s="530" t="s">
        <v>129</v>
      </c>
      <c r="C10" s="530"/>
      <c r="D10" s="530"/>
      <c r="E10" s="243">
        <v>1048</v>
      </c>
      <c r="F10" s="243">
        <v>1678</v>
      </c>
      <c r="G10" s="243">
        <v>1359</v>
      </c>
      <c r="H10" s="303">
        <f>F10/E10</f>
        <v>1.6011450381679388</v>
      </c>
      <c r="I10" s="302"/>
    </row>
    <row r="11" spans="1:9" ht="15" customHeight="1">
      <c r="A11" s="373"/>
      <c r="B11" s="530" t="s">
        <v>130</v>
      </c>
      <c r="C11" s="530"/>
      <c r="D11" s="530"/>
      <c r="E11" s="243">
        <v>7609</v>
      </c>
      <c r="F11" s="243">
        <v>11442</v>
      </c>
      <c r="G11" s="243">
        <v>9330</v>
      </c>
      <c r="H11" s="303">
        <f>F11/E11</f>
        <v>1.5037455644631357</v>
      </c>
      <c r="I11" s="302"/>
    </row>
    <row r="12" spans="1:9" ht="15" customHeight="1">
      <c r="A12" s="373"/>
      <c r="B12" s="373"/>
      <c r="C12" s="530" t="s">
        <v>131</v>
      </c>
      <c r="D12" s="530"/>
      <c r="E12" s="243"/>
      <c r="F12" s="243"/>
      <c r="G12" s="243"/>
      <c r="H12" s="303"/>
      <c r="I12" s="302"/>
    </row>
    <row r="13" spans="1:9" ht="15" customHeight="1">
      <c r="A13" s="372"/>
      <c r="B13" s="373"/>
      <c r="C13" s="372"/>
      <c r="D13" s="373" t="s">
        <v>501</v>
      </c>
      <c r="E13" s="243">
        <v>3528</v>
      </c>
      <c r="F13" s="243">
        <v>5046</v>
      </c>
      <c r="G13" s="243">
        <v>4156</v>
      </c>
      <c r="H13" s="303">
        <f>F13/E13</f>
        <v>1.4302721088435375</v>
      </c>
      <c r="I13" s="302"/>
    </row>
    <row r="14" spans="1:9" ht="15" customHeight="1">
      <c r="A14" s="372"/>
      <c r="B14" s="373"/>
      <c r="C14" s="372"/>
      <c r="D14" s="373" t="s">
        <v>565</v>
      </c>
      <c r="E14" s="243">
        <v>2846</v>
      </c>
      <c r="F14" s="243">
        <v>4467</v>
      </c>
      <c r="G14" s="243">
        <v>3592</v>
      </c>
      <c r="H14" s="303">
        <f>F14/E14</f>
        <v>1.5695713281799015</v>
      </c>
      <c r="I14" s="302"/>
    </row>
    <row r="15" spans="1:9" ht="15" customHeight="1">
      <c r="A15" s="372"/>
      <c r="B15" s="373"/>
      <c r="C15" s="372"/>
      <c r="D15" s="373" t="s">
        <v>502</v>
      </c>
      <c r="E15" s="243">
        <v>1235</v>
      </c>
      <c r="F15" s="243">
        <v>1929</v>
      </c>
      <c r="G15" s="243">
        <v>1582</v>
      </c>
      <c r="H15" s="303">
        <f>F15/E15</f>
        <v>1.5619433198380568</v>
      </c>
      <c r="I15" s="302"/>
    </row>
    <row r="16" spans="1:9" ht="15" customHeight="1">
      <c r="A16" s="37" t="s">
        <v>567</v>
      </c>
      <c r="C16" s="1"/>
      <c r="D16" s="37"/>
      <c r="E16" s="243"/>
      <c r="F16" s="243"/>
      <c r="G16" s="243"/>
      <c r="H16" s="303"/>
      <c r="I16" s="302"/>
    </row>
    <row r="17" spans="1:9" ht="15" customHeight="1">
      <c r="A17" s="166"/>
      <c r="B17" s="373"/>
      <c r="C17" s="530" t="s">
        <v>132</v>
      </c>
      <c r="D17" s="530"/>
      <c r="E17" s="243"/>
      <c r="F17" s="243"/>
      <c r="G17" s="243"/>
      <c r="H17" s="303"/>
      <c r="I17" s="302"/>
    </row>
    <row r="18" spans="1:9" ht="15" customHeight="1">
      <c r="A18" s="161"/>
      <c r="B18" s="373"/>
      <c r="C18" s="372"/>
      <c r="D18" s="373" t="s">
        <v>540</v>
      </c>
      <c r="E18" s="243">
        <v>5319</v>
      </c>
      <c r="F18" s="243">
        <v>7834</v>
      </c>
      <c r="G18" s="243">
        <v>6440</v>
      </c>
      <c r="H18" s="303">
        <f>F18/E18</f>
        <v>1.4728332393307013</v>
      </c>
      <c r="I18" s="302"/>
    </row>
    <row r="19" spans="1:9" ht="15" customHeight="1">
      <c r="A19" s="161"/>
      <c r="B19" s="373"/>
      <c r="C19" s="372"/>
      <c r="D19" s="373" t="s">
        <v>566</v>
      </c>
      <c r="E19" s="243">
        <v>1789</v>
      </c>
      <c r="F19" s="243">
        <v>2832</v>
      </c>
      <c r="G19" s="243">
        <v>2253</v>
      </c>
      <c r="H19" s="303">
        <f>F19/E19</f>
        <v>1.583007266629402</v>
      </c>
      <c r="I19" s="302"/>
    </row>
    <row r="20" spans="1:9" ht="15" customHeight="1">
      <c r="A20" s="161"/>
      <c r="B20" s="373"/>
      <c r="C20" s="372"/>
      <c r="D20" s="373" t="s">
        <v>541</v>
      </c>
      <c r="E20" s="243">
        <v>501</v>
      </c>
      <c r="F20" s="243">
        <v>776</v>
      </c>
      <c r="G20" s="243">
        <v>637</v>
      </c>
      <c r="H20" s="303">
        <f>F20/E20</f>
        <v>1.5489021956087825</v>
      </c>
      <c r="I20" s="302"/>
    </row>
    <row r="21" spans="1:9" ht="15" customHeight="1">
      <c r="A21" s="167"/>
      <c r="B21" s="600" t="s">
        <v>133</v>
      </c>
      <c r="C21" s="600"/>
      <c r="D21" s="600"/>
      <c r="E21" s="244">
        <v>25</v>
      </c>
      <c r="F21" s="244">
        <v>47</v>
      </c>
      <c r="G21" s="244">
        <v>30</v>
      </c>
      <c r="H21" s="304">
        <f>F21/E21</f>
        <v>1.88</v>
      </c>
      <c r="I21" s="302"/>
    </row>
  </sheetData>
  <sheetProtection/>
  <mergeCells count="13">
    <mergeCell ref="C17:D17"/>
    <mergeCell ref="B21:D21"/>
    <mergeCell ref="B10:D10"/>
    <mergeCell ref="B11:D11"/>
    <mergeCell ref="C12:D12"/>
    <mergeCell ref="F6:F7"/>
    <mergeCell ref="E6:E7"/>
    <mergeCell ref="A1:H3"/>
    <mergeCell ref="A6:D7"/>
    <mergeCell ref="A8:D8"/>
    <mergeCell ref="B9:D9"/>
    <mergeCell ref="H6:H7"/>
    <mergeCell ref="G6:G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pane xSplit="2" ySplit="6" topLeftCell="C7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J1"/>
    </sheetView>
  </sheetViews>
  <sheetFormatPr defaultColWidth="9.00390625" defaultRowHeight="13.5"/>
  <cols>
    <col min="1" max="1" width="3.50390625" style="3" customWidth="1"/>
    <col min="2" max="2" width="15.625" style="3" customWidth="1"/>
    <col min="3" max="10" width="9.125" style="3" customWidth="1"/>
    <col min="11" max="16384" width="9.00390625" style="3" customWidth="1"/>
  </cols>
  <sheetData>
    <row r="1" spans="1:10" ht="19.5" customHeight="1">
      <c r="A1" s="627" t="s">
        <v>730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9.5" customHeight="1">
      <c r="A2" s="2"/>
      <c r="B2" s="2"/>
      <c r="C2" s="2"/>
      <c r="D2" s="2"/>
      <c r="E2" s="2"/>
      <c r="F2" s="2"/>
      <c r="G2" s="5"/>
      <c r="H2" s="2"/>
      <c r="I2" s="2"/>
      <c r="J2" s="2"/>
    </row>
    <row r="3" spans="1:10" ht="13.5" customHeight="1">
      <c r="A3" s="47" t="s">
        <v>809</v>
      </c>
      <c r="B3" s="2"/>
      <c r="C3" s="2"/>
      <c r="D3" s="2"/>
      <c r="E3" s="2"/>
      <c r="F3" s="2"/>
      <c r="G3" s="2"/>
      <c r="H3" s="2"/>
      <c r="J3" s="84" t="s">
        <v>865</v>
      </c>
    </row>
    <row r="4" spans="1:10" ht="19.5" customHeight="1">
      <c r="A4" s="567" t="s">
        <v>543</v>
      </c>
      <c r="B4" s="656"/>
      <c r="C4" s="668" t="s">
        <v>542</v>
      </c>
      <c r="D4" s="669"/>
      <c r="E4" s="669"/>
      <c r="F4" s="669"/>
      <c r="G4" s="669"/>
      <c r="H4" s="669"/>
      <c r="I4" s="669"/>
      <c r="J4" s="669"/>
    </row>
    <row r="5" spans="1:11" ht="19.5" customHeight="1">
      <c r="A5" s="568"/>
      <c r="B5" s="667"/>
      <c r="C5" s="666" t="s">
        <v>415</v>
      </c>
      <c r="D5" s="665" t="s">
        <v>544</v>
      </c>
      <c r="E5" s="665" t="s">
        <v>568</v>
      </c>
      <c r="F5" s="665" t="s">
        <v>569</v>
      </c>
      <c r="G5" s="665" t="s">
        <v>570</v>
      </c>
      <c r="H5" s="665" t="s">
        <v>571</v>
      </c>
      <c r="I5" s="665" t="s">
        <v>572</v>
      </c>
      <c r="J5" s="670" t="s">
        <v>546</v>
      </c>
      <c r="K5" s="8"/>
    </row>
    <row r="6" spans="1:11" ht="19.5" customHeight="1">
      <c r="A6" s="569"/>
      <c r="B6" s="657"/>
      <c r="C6" s="572"/>
      <c r="D6" s="564"/>
      <c r="E6" s="564"/>
      <c r="F6" s="564"/>
      <c r="G6" s="564"/>
      <c r="H6" s="564"/>
      <c r="I6" s="564"/>
      <c r="J6" s="671"/>
      <c r="K6" s="8"/>
    </row>
    <row r="7" spans="1:11" ht="15" customHeight="1">
      <c r="A7" s="540" t="s">
        <v>500</v>
      </c>
      <c r="B7" s="559"/>
      <c r="C7" s="51">
        <f>SUM(D7:J7)</f>
        <v>19062</v>
      </c>
      <c r="D7" s="51">
        <f aca="true" t="shared" si="0" ref="D7:J7">SUM(D8:D14)</f>
        <v>6079</v>
      </c>
      <c r="E7" s="51">
        <f t="shared" si="0"/>
        <v>2350</v>
      </c>
      <c r="F7" s="51">
        <f t="shared" si="0"/>
        <v>3224</v>
      </c>
      <c r="G7" s="51">
        <f t="shared" si="0"/>
        <v>3382</v>
      </c>
      <c r="H7" s="51">
        <f t="shared" si="0"/>
        <v>2223</v>
      </c>
      <c r="I7" s="51">
        <f t="shared" si="0"/>
        <v>1262</v>
      </c>
      <c r="J7" s="269">
        <f t="shared" si="0"/>
        <v>542</v>
      </c>
      <c r="K7" s="8"/>
    </row>
    <row r="8" spans="1:11" ht="15" customHeight="1">
      <c r="A8" s="35"/>
      <c r="B8" s="373" t="s">
        <v>545</v>
      </c>
      <c r="C8" s="52">
        <f aca="true" t="shared" si="1" ref="C8:C14">SUM(D8:J8)</f>
        <v>5113</v>
      </c>
      <c r="D8" s="52">
        <v>4914</v>
      </c>
      <c r="E8" s="52">
        <v>164</v>
      </c>
      <c r="F8" s="52">
        <v>30</v>
      </c>
      <c r="G8" s="52">
        <v>4</v>
      </c>
      <c r="H8" s="52">
        <v>1</v>
      </c>
      <c r="I8" s="78" t="s">
        <v>762</v>
      </c>
      <c r="J8" s="426" t="s">
        <v>762</v>
      </c>
      <c r="K8" s="8"/>
    </row>
    <row r="9" spans="1:11" ht="15" customHeight="1">
      <c r="A9" s="35"/>
      <c r="B9" s="373" t="s">
        <v>573</v>
      </c>
      <c r="C9" s="52">
        <f t="shared" si="1"/>
        <v>2122</v>
      </c>
      <c r="D9" s="52">
        <v>851</v>
      </c>
      <c r="E9" s="52">
        <v>1071</v>
      </c>
      <c r="F9" s="52">
        <v>165</v>
      </c>
      <c r="G9" s="52">
        <v>28</v>
      </c>
      <c r="H9" s="52">
        <v>6</v>
      </c>
      <c r="I9" s="52">
        <v>1</v>
      </c>
      <c r="J9" s="426" t="s">
        <v>762</v>
      </c>
      <c r="K9" s="8"/>
    </row>
    <row r="10" spans="1:11" ht="15" customHeight="1">
      <c r="A10" s="35"/>
      <c r="B10" s="373" t="s">
        <v>574</v>
      </c>
      <c r="C10" s="52">
        <f t="shared" si="1"/>
        <v>2923</v>
      </c>
      <c r="D10" s="52">
        <v>238</v>
      </c>
      <c r="E10" s="52">
        <v>859</v>
      </c>
      <c r="F10" s="52">
        <v>1505</v>
      </c>
      <c r="G10" s="52">
        <v>274</v>
      </c>
      <c r="H10" s="52">
        <v>35</v>
      </c>
      <c r="I10" s="52">
        <v>11</v>
      </c>
      <c r="J10" s="177">
        <v>1</v>
      </c>
      <c r="K10" s="8"/>
    </row>
    <row r="11" spans="1:11" ht="15" customHeight="1">
      <c r="A11" s="35"/>
      <c r="B11" s="373" t="s">
        <v>575</v>
      </c>
      <c r="C11" s="52">
        <f t="shared" si="1"/>
        <v>3394</v>
      </c>
      <c r="D11" s="52">
        <v>64</v>
      </c>
      <c r="E11" s="52">
        <v>211</v>
      </c>
      <c r="F11" s="52">
        <v>1282</v>
      </c>
      <c r="G11" s="52">
        <v>1646</v>
      </c>
      <c r="H11" s="52">
        <v>162</v>
      </c>
      <c r="I11" s="52">
        <v>24</v>
      </c>
      <c r="J11" s="177">
        <v>5</v>
      </c>
      <c r="K11" s="8"/>
    </row>
    <row r="12" spans="1:11" ht="15" customHeight="1">
      <c r="A12" s="35"/>
      <c r="B12" s="373" t="s">
        <v>576</v>
      </c>
      <c r="C12" s="52">
        <f t="shared" si="1"/>
        <v>2470</v>
      </c>
      <c r="D12" s="52">
        <v>9</v>
      </c>
      <c r="E12" s="52">
        <v>37</v>
      </c>
      <c r="F12" s="52">
        <v>206</v>
      </c>
      <c r="G12" s="52">
        <v>1185</v>
      </c>
      <c r="H12" s="52">
        <v>906</v>
      </c>
      <c r="I12" s="52">
        <v>113</v>
      </c>
      <c r="J12" s="177">
        <v>14</v>
      </c>
      <c r="K12" s="8"/>
    </row>
    <row r="13" spans="1:11" ht="15" customHeight="1">
      <c r="A13" s="35"/>
      <c r="B13" s="373" t="s">
        <v>577</v>
      </c>
      <c r="C13" s="52">
        <f t="shared" si="1"/>
        <v>1830</v>
      </c>
      <c r="D13" s="52">
        <v>1</v>
      </c>
      <c r="E13" s="52">
        <v>7</v>
      </c>
      <c r="F13" s="52">
        <v>30</v>
      </c>
      <c r="G13" s="52">
        <v>218</v>
      </c>
      <c r="H13" s="52">
        <v>965</v>
      </c>
      <c r="I13" s="52">
        <v>562</v>
      </c>
      <c r="J13" s="177">
        <v>47</v>
      </c>
      <c r="K13" s="8"/>
    </row>
    <row r="14" spans="1:11" ht="15" customHeight="1">
      <c r="A14" s="163"/>
      <c r="B14" s="376" t="s">
        <v>546</v>
      </c>
      <c r="C14" s="72">
        <f t="shared" si="1"/>
        <v>1210</v>
      </c>
      <c r="D14" s="72">
        <v>2</v>
      </c>
      <c r="E14" s="72">
        <v>1</v>
      </c>
      <c r="F14" s="72">
        <v>6</v>
      </c>
      <c r="G14" s="72">
        <v>27</v>
      </c>
      <c r="H14" s="72">
        <v>148</v>
      </c>
      <c r="I14" s="72">
        <v>551</v>
      </c>
      <c r="J14" s="178">
        <v>475</v>
      </c>
      <c r="K14" s="8"/>
    </row>
  </sheetData>
  <sheetProtection/>
  <mergeCells count="12">
    <mergeCell ref="A1:J1"/>
    <mergeCell ref="A4:B6"/>
    <mergeCell ref="D5:D6"/>
    <mergeCell ref="E5:E6"/>
    <mergeCell ref="C4:J4"/>
    <mergeCell ref="J5:J6"/>
    <mergeCell ref="I5:I6"/>
    <mergeCell ref="F5:F6"/>
    <mergeCell ref="G5:G6"/>
    <mergeCell ref="H5:H6"/>
    <mergeCell ref="A7:B7"/>
    <mergeCell ref="C5:C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showGridLines="0" zoomScalePageLayoutView="0" workbookViewId="0" topLeftCell="A1">
      <pane xSplit="1" ySplit="4" topLeftCell="B5" activePane="bottomRight" state="frozen"/>
      <selection pane="topLeft" activeCell="A1" sqref="A1:R3"/>
      <selection pane="topRight" activeCell="A1" sqref="A1:R3"/>
      <selection pane="bottomLeft" activeCell="A1" sqref="A1:R3"/>
      <selection pane="bottomRight" activeCell="A1" sqref="A1:O1"/>
    </sheetView>
  </sheetViews>
  <sheetFormatPr defaultColWidth="9.00390625" defaultRowHeight="13.5"/>
  <cols>
    <col min="1" max="1" width="10.625" style="1" customWidth="1"/>
    <col min="2" max="15" width="6.75390625" style="1" customWidth="1"/>
    <col min="16" max="16384" width="9.00390625" style="1" customWidth="1"/>
  </cols>
  <sheetData>
    <row r="1" spans="1:16" ht="19.5" customHeight="1">
      <c r="A1" s="672" t="s">
        <v>745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98"/>
    </row>
    <row r="2" ht="19.5" customHeight="1"/>
    <row r="3" spans="1:33" ht="13.5" customHeight="1">
      <c r="A3" s="470" t="s">
        <v>807</v>
      </c>
      <c r="B3" s="186"/>
      <c r="C3" s="673"/>
      <c r="D3" s="673"/>
      <c r="E3" s="673"/>
      <c r="F3" s="673"/>
      <c r="G3" s="673"/>
      <c r="H3" s="673"/>
      <c r="I3" s="404"/>
      <c r="J3" s="186"/>
      <c r="K3" s="186"/>
      <c r="L3" s="186"/>
      <c r="M3" s="186"/>
      <c r="N3" s="186"/>
      <c r="O3" s="187" t="s">
        <v>864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15" ht="30.75" customHeight="1">
      <c r="A4" s="246" t="s">
        <v>889</v>
      </c>
      <c r="B4" s="255" t="s">
        <v>493</v>
      </c>
      <c r="C4" s="259" t="s">
        <v>52</v>
      </c>
      <c r="D4" s="255" t="s">
        <v>124</v>
      </c>
      <c r="E4" s="221" t="s">
        <v>125</v>
      </c>
      <c r="F4" s="255" t="s">
        <v>45</v>
      </c>
      <c r="G4" s="257" t="s">
        <v>46</v>
      </c>
      <c r="H4" s="256" t="s">
        <v>47</v>
      </c>
      <c r="I4" s="256" t="s">
        <v>724</v>
      </c>
      <c r="J4" s="256" t="s">
        <v>874</v>
      </c>
      <c r="K4" s="256" t="s">
        <v>48</v>
      </c>
      <c r="L4" s="256" t="s">
        <v>49</v>
      </c>
      <c r="M4" s="256" t="s">
        <v>50</v>
      </c>
      <c r="N4" s="255" t="s">
        <v>51</v>
      </c>
      <c r="O4" s="258" t="s">
        <v>133</v>
      </c>
    </row>
    <row r="5" spans="1:15" ht="16.5" customHeight="1">
      <c r="A5" s="247" t="s">
        <v>489</v>
      </c>
      <c r="B5" s="249">
        <f>SUM(C5:O5)</f>
        <v>815</v>
      </c>
      <c r="C5" s="249">
        <f>SUM(C6:C7)</f>
        <v>80</v>
      </c>
      <c r="D5" s="249">
        <f aca="true" t="shared" si="0" ref="D5:O5">SUM(D6:D7)</f>
        <v>149</v>
      </c>
      <c r="E5" s="249">
        <f t="shared" si="0"/>
        <v>93</v>
      </c>
      <c r="F5" s="249">
        <f t="shared" si="0"/>
        <v>2</v>
      </c>
      <c r="G5" s="250">
        <f t="shared" si="0"/>
        <v>11</v>
      </c>
      <c r="H5" s="250">
        <f t="shared" si="0"/>
        <v>391</v>
      </c>
      <c r="I5" s="250">
        <f>SUM(I6:I7)</f>
        <v>0</v>
      </c>
      <c r="J5" s="249">
        <f>SUM(J6:J7)</f>
        <v>12</v>
      </c>
      <c r="K5" s="249">
        <f t="shared" si="0"/>
        <v>5</v>
      </c>
      <c r="L5" s="249">
        <f t="shared" si="0"/>
        <v>14</v>
      </c>
      <c r="M5" s="250">
        <f t="shared" si="0"/>
        <v>2</v>
      </c>
      <c r="N5" s="250">
        <f t="shared" si="0"/>
        <v>1</v>
      </c>
      <c r="O5" s="251">
        <f t="shared" si="0"/>
        <v>55</v>
      </c>
    </row>
    <row r="6" spans="1:15" ht="16.5" customHeight="1">
      <c r="A6" s="247" t="s">
        <v>446</v>
      </c>
      <c r="B6" s="249">
        <f>SUM(C6:O6)</f>
        <v>223</v>
      </c>
      <c r="C6" s="249">
        <v>36</v>
      </c>
      <c r="D6" s="249">
        <v>26</v>
      </c>
      <c r="E6" s="249">
        <v>12</v>
      </c>
      <c r="F6" s="249" t="s">
        <v>762</v>
      </c>
      <c r="G6" s="250">
        <v>4</v>
      </c>
      <c r="H6" s="250">
        <v>91</v>
      </c>
      <c r="I6" s="250" t="s">
        <v>762</v>
      </c>
      <c r="J6" s="249">
        <v>6</v>
      </c>
      <c r="K6" s="249">
        <v>5</v>
      </c>
      <c r="L6" s="249">
        <v>11</v>
      </c>
      <c r="M6" s="250">
        <v>2</v>
      </c>
      <c r="N6" s="250">
        <v>1</v>
      </c>
      <c r="O6" s="251">
        <v>29</v>
      </c>
    </row>
    <row r="7" spans="1:15" ht="16.5" customHeight="1">
      <c r="A7" s="248" t="s">
        <v>194</v>
      </c>
      <c r="B7" s="252">
        <f>SUM(C7:O7)</f>
        <v>592</v>
      </c>
      <c r="C7" s="252">
        <v>44</v>
      </c>
      <c r="D7" s="252">
        <v>123</v>
      </c>
      <c r="E7" s="252">
        <v>81</v>
      </c>
      <c r="F7" s="252">
        <v>2</v>
      </c>
      <c r="G7" s="253">
        <v>7</v>
      </c>
      <c r="H7" s="253">
        <v>300</v>
      </c>
      <c r="I7" s="253" t="s">
        <v>762</v>
      </c>
      <c r="J7" s="252">
        <v>6</v>
      </c>
      <c r="K7" s="252" t="s">
        <v>762</v>
      </c>
      <c r="L7" s="252">
        <v>3</v>
      </c>
      <c r="M7" s="253" t="s">
        <v>762</v>
      </c>
      <c r="N7" s="253" t="s">
        <v>762</v>
      </c>
      <c r="O7" s="254">
        <v>26</v>
      </c>
    </row>
    <row r="8" ht="15" customHeight="1">
      <c r="A8" s="260" t="s">
        <v>431</v>
      </c>
    </row>
  </sheetData>
  <sheetProtection/>
  <mergeCells count="2">
    <mergeCell ref="A1:O1"/>
    <mergeCell ref="C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P145"/>
  <sheetViews>
    <sheetView showGridLines="0" zoomScale="98" zoomScaleNormal="98" zoomScalePageLayoutView="0" workbookViewId="0" topLeftCell="A1">
      <pane ySplit="6" topLeftCell="A7" activePane="bottomLeft" state="frozen"/>
      <selection pane="topLeft" activeCell="A1" sqref="A1:R3"/>
      <selection pane="bottomLeft" activeCell="A1" sqref="A1:R1"/>
    </sheetView>
  </sheetViews>
  <sheetFormatPr defaultColWidth="8.875" defaultRowHeight="13.5"/>
  <cols>
    <col min="1" max="4" width="2.00390625" style="2" customWidth="1"/>
    <col min="5" max="5" width="2.375" style="2" customWidth="1"/>
    <col min="6" max="6" width="1.75390625" style="2" customWidth="1"/>
    <col min="7" max="7" width="2.00390625" style="2" customWidth="1"/>
    <col min="8" max="8" width="1.75390625" style="2" customWidth="1"/>
    <col min="9" max="9" width="2.00390625" style="2" customWidth="1"/>
    <col min="10" max="10" width="2.125" style="2" customWidth="1"/>
    <col min="11" max="18" width="9.00390625" style="11" customWidth="1"/>
    <col min="19" max="22" width="2.00390625" style="3" customWidth="1"/>
    <col min="23" max="23" width="2.375" style="3" customWidth="1"/>
    <col min="24" max="24" width="1.75390625" style="3" customWidth="1"/>
    <col min="25" max="25" width="2.00390625" style="3" customWidth="1"/>
    <col min="26" max="26" width="1.75390625" style="3" customWidth="1"/>
    <col min="27" max="27" width="2.00390625" style="3" customWidth="1"/>
    <col min="28" max="28" width="2.125" style="3" customWidth="1"/>
    <col min="29" max="36" width="9.00390625" style="3" customWidth="1"/>
    <col min="37" max="40" width="2.00390625" style="3" customWidth="1"/>
    <col min="41" max="41" width="2.375" style="3" customWidth="1"/>
    <col min="42" max="42" width="1.75390625" style="3" customWidth="1"/>
    <col min="43" max="43" width="2.00390625" style="3" customWidth="1"/>
    <col min="44" max="44" width="1.75390625" style="3" customWidth="1"/>
    <col min="45" max="45" width="2.00390625" style="3" customWidth="1"/>
    <col min="46" max="46" width="2.125" style="3" customWidth="1"/>
    <col min="47" max="54" width="9.00390625" style="3" customWidth="1"/>
    <col min="55" max="58" width="2.00390625" style="3" customWidth="1"/>
    <col min="59" max="59" width="2.375" style="3" customWidth="1"/>
    <col min="60" max="60" width="1.75390625" style="3" customWidth="1"/>
    <col min="61" max="61" width="2.00390625" style="3" customWidth="1"/>
    <col min="62" max="62" width="1.75390625" style="3" customWidth="1"/>
    <col min="63" max="63" width="2.00390625" style="3" customWidth="1"/>
    <col min="64" max="64" width="2.125" style="3" customWidth="1"/>
    <col min="65" max="72" width="9.00390625" style="3" customWidth="1"/>
    <col min="73" max="76" width="2.00390625" style="3" customWidth="1"/>
    <col min="77" max="77" width="2.375" style="3" customWidth="1"/>
    <col min="78" max="78" width="1.75390625" style="3" customWidth="1"/>
    <col min="79" max="79" width="2.00390625" style="3" customWidth="1"/>
    <col min="80" max="80" width="1.75390625" style="3" customWidth="1"/>
    <col min="81" max="81" width="2.00390625" style="3" customWidth="1"/>
    <col min="82" max="82" width="2.125" style="3" customWidth="1"/>
    <col min="83" max="90" width="9.00390625" style="3" customWidth="1"/>
    <col min="91" max="94" width="2.00390625" style="3" customWidth="1"/>
    <col min="95" max="95" width="2.375" style="3" customWidth="1"/>
    <col min="96" max="96" width="1.75390625" style="3" customWidth="1"/>
    <col min="97" max="97" width="2.00390625" style="3" customWidth="1"/>
    <col min="98" max="98" width="1.75390625" style="3" customWidth="1"/>
    <col min="99" max="99" width="2.00390625" style="3" customWidth="1"/>
    <col min="100" max="100" width="2.125" style="3" customWidth="1"/>
    <col min="101" max="108" width="9.00390625" style="3" customWidth="1"/>
    <col min="109" max="112" width="2.00390625" style="3" customWidth="1"/>
    <col min="113" max="113" width="2.375" style="3" customWidth="1"/>
    <col min="114" max="114" width="1.75390625" style="3" customWidth="1"/>
    <col min="115" max="115" width="2.00390625" style="3" customWidth="1"/>
    <col min="116" max="116" width="1.75390625" style="3" customWidth="1"/>
    <col min="117" max="117" width="2.00390625" style="3" customWidth="1"/>
    <col min="118" max="118" width="2.125" style="3" customWidth="1"/>
    <col min="119" max="126" width="9.00390625" style="3" customWidth="1"/>
    <col min="127" max="130" width="2.00390625" style="3" customWidth="1"/>
    <col min="131" max="131" width="2.375" style="3" customWidth="1"/>
    <col min="132" max="132" width="1.75390625" style="3" customWidth="1"/>
    <col min="133" max="133" width="2.00390625" style="3" customWidth="1"/>
    <col min="134" max="134" width="1.75390625" style="3" customWidth="1"/>
    <col min="135" max="135" width="2.00390625" style="3" customWidth="1"/>
    <col min="136" max="136" width="2.125" style="3" customWidth="1"/>
    <col min="137" max="144" width="9.00390625" style="3" customWidth="1"/>
    <col min="145" max="148" width="2.00390625" style="3" customWidth="1"/>
    <col min="149" max="149" width="2.375" style="3" customWidth="1"/>
    <col min="150" max="150" width="1.75390625" style="3" customWidth="1"/>
    <col min="151" max="151" width="2.00390625" style="3" customWidth="1"/>
    <col min="152" max="152" width="1.75390625" style="3" customWidth="1"/>
    <col min="153" max="153" width="2.00390625" style="3" customWidth="1"/>
    <col min="154" max="154" width="2.125" style="3" customWidth="1"/>
    <col min="155" max="162" width="9.00390625" style="3" customWidth="1"/>
    <col min="163" max="166" width="2.00390625" style="3" customWidth="1"/>
    <col min="167" max="167" width="2.375" style="3" customWidth="1"/>
    <col min="168" max="168" width="1.75390625" style="3" customWidth="1"/>
    <col min="169" max="169" width="2.00390625" style="3" customWidth="1"/>
    <col min="170" max="170" width="1.75390625" style="3" customWidth="1"/>
    <col min="171" max="171" width="2.00390625" style="3" customWidth="1"/>
    <col min="172" max="172" width="2.125" style="3" customWidth="1"/>
    <col min="173" max="180" width="9.00390625" style="3" customWidth="1"/>
    <col min="181" max="184" width="2.00390625" style="3" customWidth="1"/>
    <col min="185" max="185" width="2.375" style="3" customWidth="1"/>
    <col min="186" max="186" width="1.75390625" style="3" customWidth="1"/>
    <col min="187" max="187" width="2.00390625" style="3" customWidth="1"/>
    <col min="188" max="188" width="1.75390625" style="3" customWidth="1"/>
    <col min="189" max="189" width="2.00390625" style="3" customWidth="1"/>
    <col min="190" max="190" width="2.25390625" style="3" customWidth="1"/>
    <col min="191" max="198" width="9.00390625" style="3" customWidth="1"/>
    <col min="199" max="199" width="2.875" style="3" customWidth="1"/>
    <col min="200" max="16384" width="8.875" style="3" customWidth="1"/>
  </cols>
  <sheetData>
    <row r="1" spans="1:198" ht="19.5" customHeight="1">
      <c r="A1" s="697" t="s">
        <v>731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L1" s="699"/>
      <c r="AM1" s="699"/>
      <c r="AN1" s="699"/>
      <c r="AO1" s="699"/>
      <c r="AP1" s="699"/>
      <c r="AQ1" s="699"/>
      <c r="AR1" s="699"/>
      <c r="AS1" s="699"/>
      <c r="AT1" s="699"/>
      <c r="AU1" s="699"/>
      <c r="AV1" s="699"/>
      <c r="AW1" s="699"/>
      <c r="AX1" s="699"/>
      <c r="AY1" s="699"/>
      <c r="AZ1" s="699"/>
      <c r="BA1" s="699"/>
      <c r="BB1" s="699"/>
      <c r="BC1" s="699"/>
      <c r="BD1" s="699"/>
      <c r="BE1" s="699"/>
      <c r="BF1" s="699"/>
      <c r="BG1" s="699"/>
      <c r="BH1" s="699"/>
      <c r="BI1" s="699"/>
      <c r="BJ1" s="699"/>
      <c r="BK1" s="699"/>
      <c r="BL1" s="699"/>
      <c r="BM1" s="699"/>
      <c r="BN1" s="699"/>
      <c r="BO1" s="699"/>
      <c r="BP1" s="699"/>
      <c r="BQ1" s="699"/>
      <c r="BR1" s="699"/>
      <c r="BS1" s="699"/>
      <c r="BT1" s="699"/>
      <c r="BU1" s="699"/>
      <c r="BV1" s="699"/>
      <c r="BW1" s="699"/>
      <c r="BX1" s="699"/>
      <c r="BY1" s="699"/>
      <c r="BZ1" s="699"/>
      <c r="CA1" s="699"/>
      <c r="CB1" s="699"/>
      <c r="CC1" s="699"/>
      <c r="CD1" s="699"/>
      <c r="CE1" s="699"/>
      <c r="CF1" s="699"/>
      <c r="CG1" s="699"/>
      <c r="CH1" s="699"/>
      <c r="CI1" s="699"/>
      <c r="CJ1" s="699"/>
      <c r="CK1" s="699"/>
      <c r="CL1" s="699"/>
      <c r="CM1" s="699"/>
      <c r="CN1" s="699"/>
      <c r="CO1" s="699"/>
      <c r="CP1" s="699"/>
      <c r="CQ1" s="699"/>
      <c r="CR1" s="699"/>
      <c r="CS1" s="699"/>
      <c r="CT1" s="699"/>
      <c r="CU1" s="699"/>
      <c r="CV1" s="699"/>
      <c r="CW1" s="699"/>
      <c r="CX1" s="699"/>
      <c r="CY1" s="699"/>
      <c r="CZ1" s="699"/>
      <c r="DA1" s="699"/>
      <c r="DB1" s="699"/>
      <c r="DC1" s="699"/>
      <c r="DD1" s="699"/>
      <c r="DE1" s="699"/>
      <c r="DF1" s="699"/>
      <c r="DG1" s="699"/>
      <c r="DH1" s="699"/>
      <c r="DI1" s="699"/>
      <c r="DJ1" s="699"/>
      <c r="DK1" s="699"/>
      <c r="DL1" s="699"/>
      <c r="DM1" s="699"/>
      <c r="DN1" s="699"/>
      <c r="DO1" s="699"/>
      <c r="DP1" s="699"/>
      <c r="DQ1" s="699"/>
      <c r="DR1" s="699"/>
      <c r="DS1" s="699"/>
      <c r="DT1" s="699"/>
      <c r="DU1" s="699"/>
      <c r="DV1" s="699"/>
      <c r="DW1" s="699"/>
      <c r="DX1" s="699"/>
      <c r="DY1" s="699"/>
      <c r="DZ1" s="699"/>
      <c r="EA1" s="699"/>
      <c r="EB1" s="699"/>
      <c r="EC1" s="699"/>
      <c r="ED1" s="699"/>
      <c r="EE1" s="699"/>
      <c r="EF1" s="699"/>
      <c r="EG1" s="699"/>
      <c r="EH1" s="699"/>
      <c r="EI1" s="699"/>
      <c r="EJ1" s="699"/>
      <c r="EK1" s="699"/>
      <c r="EL1" s="699"/>
      <c r="EM1" s="699"/>
      <c r="EN1" s="699"/>
      <c r="EO1" s="699"/>
      <c r="EP1" s="699"/>
      <c r="EQ1" s="699"/>
      <c r="ER1" s="699"/>
      <c r="ES1" s="699"/>
      <c r="ET1" s="699"/>
      <c r="EU1" s="699"/>
      <c r="EV1" s="699"/>
      <c r="EW1" s="699"/>
      <c r="EX1" s="699"/>
      <c r="EY1" s="699"/>
      <c r="EZ1" s="699"/>
      <c r="FA1" s="699"/>
      <c r="FB1" s="699"/>
      <c r="FC1" s="699"/>
      <c r="FD1" s="699"/>
      <c r="FE1" s="699"/>
      <c r="FF1" s="699"/>
      <c r="FG1" s="699"/>
      <c r="FH1" s="699"/>
      <c r="FI1" s="699"/>
      <c r="FJ1" s="699"/>
      <c r="FK1" s="699"/>
      <c r="FL1" s="699"/>
      <c r="FM1" s="699"/>
      <c r="FN1" s="699"/>
      <c r="FO1" s="699"/>
      <c r="FP1" s="699"/>
      <c r="FQ1" s="699"/>
      <c r="FR1" s="699"/>
      <c r="FS1" s="699"/>
      <c r="FT1" s="699"/>
      <c r="FU1" s="699"/>
      <c r="FV1" s="699"/>
      <c r="FW1" s="699"/>
      <c r="FX1" s="699"/>
      <c r="FY1" s="699"/>
      <c r="FZ1" s="699"/>
      <c r="GA1" s="699"/>
      <c r="GB1" s="699"/>
      <c r="GC1" s="699"/>
      <c r="GD1" s="699"/>
      <c r="GE1" s="699"/>
      <c r="GF1" s="699"/>
      <c r="GG1" s="699"/>
      <c r="GH1" s="699"/>
      <c r="GI1" s="699"/>
      <c r="GJ1" s="699"/>
      <c r="GK1" s="699"/>
      <c r="GL1" s="699"/>
      <c r="GM1" s="699"/>
      <c r="GN1" s="699"/>
      <c r="GO1" s="699"/>
      <c r="GP1" s="699"/>
    </row>
    <row r="2" spans="1:23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8"/>
      <c r="T2" s="191"/>
      <c r="U2" s="191"/>
      <c r="V2" s="191"/>
      <c r="W2" s="191"/>
    </row>
    <row r="3" spans="1:198" ht="13.5" customHeight="1">
      <c r="A3" s="37" t="s">
        <v>808</v>
      </c>
      <c r="B3" s="5"/>
      <c r="C3" s="5"/>
      <c r="D3" s="5"/>
      <c r="E3" s="5"/>
      <c r="F3" s="5"/>
      <c r="G3" s="5"/>
      <c r="H3" s="5"/>
      <c r="I3" s="5"/>
      <c r="J3" s="5"/>
      <c r="K3" s="16"/>
      <c r="O3" s="16"/>
      <c r="R3" s="84" t="s">
        <v>332</v>
      </c>
      <c r="S3" s="37" t="s">
        <v>465</v>
      </c>
      <c r="T3" s="8"/>
      <c r="AK3" s="37"/>
      <c r="BB3" s="84" t="s">
        <v>332</v>
      </c>
      <c r="BC3" s="37" t="s">
        <v>466</v>
      </c>
      <c r="BU3" s="37"/>
      <c r="CL3" s="84" t="s">
        <v>332</v>
      </c>
      <c r="CM3" s="37" t="s">
        <v>466</v>
      </c>
      <c r="DE3" s="37"/>
      <c r="DV3" s="84" t="s">
        <v>332</v>
      </c>
      <c r="DW3" s="37" t="s">
        <v>466</v>
      </c>
      <c r="EO3" s="37"/>
      <c r="FF3" s="84" t="s">
        <v>332</v>
      </c>
      <c r="FG3" s="37" t="s">
        <v>466</v>
      </c>
      <c r="FX3" s="84"/>
      <c r="FY3" s="37"/>
      <c r="GP3" s="84" t="s">
        <v>332</v>
      </c>
    </row>
    <row r="4" spans="1:198" ht="13.5" customHeight="1">
      <c r="A4" s="677" t="s">
        <v>195</v>
      </c>
      <c r="B4" s="677"/>
      <c r="C4" s="677"/>
      <c r="D4" s="677"/>
      <c r="E4" s="677"/>
      <c r="F4" s="677"/>
      <c r="G4" s="677"/>
      <c r="H4" s="677"/>
      <c r="I4" s="677"/>
      <c r="J4" s="678"/>
      <c r="K4" s="683" t="s">
        <v>843</v>
      </c>
      <c r="L4" s="684"/>
      <c r="M4" s="684"/>
      <c r="N4" s="684"/>
      <c r="O4" s="683" t="s">
        <v>859</v>
      </c>
      <c r="P4" s="684"/>
      <c r="Q4" s="684"/>
      <c r="R4" s="684"/>
      <c r="S4" s="677" t="s">
        <v>195</v>
      </c>
      <c r="T4" s="677"/>
      <c r="U4" s="677"/>
      <c r="V4" s="677"/>
      <c r="W4" s="677"/>
      <c r="X4" s="677"/>
      <c r="Y4" s="677"/>
      <c r="Z4" s="677"/>
      <c r="AA4" s="677"/>
      <c r="AB4" s="678"/>
      <c r="AC4" s="683" t="s">
        <v>843</v>
      </c>
      <c r="AD4" s="684"/>
      <c r="AE4" s="684"/>
      <c r="AF4" s="684"/>
      <c r="AG4" s="683" t="s">
        <v>859</v>
      </c>
      <c r="AH4" s="684"/>
      <c r="AI4" s="684"/>
      <c r="AJ4" s="684"/>
      <c r="AK4" s="677" t="s">
        <v>195</v>
      </c>
      <c r="AL4" s="677"/>
      <c r="AM4" s="677"/>
      <c r="AN4" s="677"/>
      <c r="AO4" s="677"/>
      <c r="AP4" s="677"/>
      <c r="AQ4" s="677"/>
      <c r="AR4" s="677"/>
      <c r="AS4" s="677"/>
      <c r="AT4" s="678"/>
      <c r="AU4" s="683" t="s">
        <v>843</v>
      </c>
      <c r="AV4" s="684"/>
      <c r="AW4" s="684"/>
      <c r="AX4" s="684"/>
      <c r="AY4" s="683" t="s">
        <v>859</v>
      </c>
      <c r="AZ4" s="684"/>
      <c r="BA4" s="684"/>
      <c r="BB4" s="684"/>
      <c r="BC4" s="677" t="s">
        <v>195</v>
      </c>
      <c r="BD4" s="677"/>
      <c r="BE4" s="677"/>
      <c r="BF4" s="677"/>
      <c r="BG4" s="677"/>
      <c r="BH4" s="677"/>
      <c r="BI4" s="677"/>
      <c r="BJ4" s="677"/>
      <c r="BK4" s="677"/>
      <c r="BL4" s="678"/>
      <c r="BM4" s="683" t="s">
        <v>843</v>
      </c>
      <c r="BN4" s="684"/>
      <c r="BO4" s="684"/>
      <c r="BP4" s="684"/>
      <c r="BQ4" s="683" t="s">
        <v>859</v>
      </c>
      <c r="BR4" s="684"/>
      <c r="BS4" s="684"/>
      <c r="BT4" s="684"/>
      <c r="BU4" s="677" t="s">
        <v>195</v>
      </c>
      <c r="BV4" s="677"/>
      <c r="BW4" s="677"/>
      <c r="BX4" s="677"/>
      <c r="BY4" s="677"/>
      <c r="BZ4" s="677"/>
      <c r="CA4" s="677"/>
      <c r="CB4" s="677"/>
      <c r="CC4" s="677"/>
      <c r="CD4" s="678"/>
      <c r="CE4" s="683" t="s">
        <v>843</v>
      </c>
      <c r="CF4" s="684"/>
      <c r="CG4" s="684"/>
      <c r="CH4" s="684"/>
      <c r="CI4" s="683" t="s">
        <v>859</v>
      </c>
      <c r="CJ4" s="684"/>
      <c r="CK4" s="684"/>
      <c r="CL4" s="684"/>
      <c r="CM4" s="677" t="s">
        <v>195</v>
      </c>
      <c r="CN4" s="677"/>
      <c r="CO4" s="677"/>
      <c r="CP4" s="677"/>
      <c r="CQ4" s="677"/>
      <c r="CR4" s="677"/>
      <c r="CS4" s="677"/>
      <c r="CT4" s="677"/>
      <c r="CU4" s="677"/>
      <c r="CV4" s="678"/>
      <c r="CW4" s="683" t="s">
        <v>843</v>
      </c>
      <c r="CX4" s="684"/>
      <c r="CY4" s="684"/>
      <c r="CZ4" s="684"/>
      <c r="DA4" s="683" t="s">
        <v>859</v>
      </c>
      <c r="DB4" s="684"/>
      <c r="DC4" s="684"/>
      <c r="DD4" s="684"/>
      <c r="DE4" s="677" t="s">
        <v>195</v>
      </c>
      <c r="DF4" s="677"/>
      <c r="DG4" s="677"/>
      <c r="DH4" s="677"/>
      <c r="DI4" s="677"/>
      <c r="DJ4" s="677"/>
      <c r="DK4" s="677"/>
      <c r="DL4" s="677"/>
      <c r="DM4" s="677"/>
      <c r="DN4" s="678"/>
      <c r="DO4" s="683" t="s">
        <v>843</v>
      </c>
      <c r="DP4" s="684"/>
      <c r="DQ4" s="684"/>
      <c r="DR4" s="684"/>
      <c r="DS4" s="683" t="s">
        <v>859</v>
      </c>
      <c r="DT4" s="684"/>
      <c r="DU4" s="684"/>
      <c r="DV4" s="684"/>
      <c r="DW4" s="677" t="s">
        <v>195</v>
      </c>
      <c r="DX4" s="677"/>
      <c r="DY4" s="677"/>
      <c r="DZ4" s="677"/>
      <c r="EA4" s="677"/>
      <c r="EB4" s="677"/>
      <c r="EC4" s="677"/>
      <c r="ED4" s="677"/>
      <c r="EE4" s="677"/>
      <c r="EF4" s="678"/>
      <c r="EG4" s="683" t="s">
        <v>843</v>
      </c>
      <c r="EH4" s="684"/>
      <c r="EI4" s="684"/>
      <c r="EJ4" s="684"/>
      <c r="EK4" s="683" t="s">
        <v>859</v>
      </c>
      <c r="EL4" s="684"/>
      <c r="EM4" s="684"/>
      <c r="EN4" s="684"/>
      <c r="EO4" s="677" t="s">
        <v>195</v>
      </c>
      <c r="EP4" s="677"/>
      <c r="EQ4" s="677"/>
      <c r="ER4" s="677"/>
      <c r="ES4" s="677"/>
      <c r="ET4" s="677"/>
      <c r="EU4" s="677"/>
      <c r="EV4" s="677"/>
      <c r="EW4" s="677"/>
      <c r="EX4" s="678"/>
      <c r="EY4" s="683" t="s">
        <v>843</v>
      </c>
      <c r="EZ4" s="684"/>
      <c r="FA4" s="684"/>
      <c r="FB4" s="684"/>
      <c r="FC4" s="683" t="s">
        <v>859</v>
      </c>
      <c r="FD4" s="684"/>
      <c r="FE4" s="684"/>
      <c r="FF4" s="684"/>
      <c r="FG4" s="677" t="s">
        <v>195</v>
      </c>
      <c r="FH4" s="677"/>
      <c r="FI4" s="677"/>
      <c r="FJ4" s="677"/>
      <c r="FK4" s="677"/>
      <c r="FL4" s="677"/>
      <c r="FM4" s="677"/>
      <c r="FN4" s="677"/>
      <c r="FO4" s="677"/>
      <c r="FP4" s="678"/>
      <c r="FQ4" s="683" t="s">
        <v>843</v>
      </c>
      <c r="FR4" s="684"/>
      <c r="FS4" s="684"/>
      <c r="FT4" s="684"/>
      <c r="FU4" s="683" t="s">
        <v>859</v>
      </c>
      <c r="FV4" s="684"/>
      <c r="FW4" s="684"/>
      <c r="FX4" s="684"/>
      <c r="FY4" s="677" t="s">
        <v>195</v>
      </c>
      <c r="FZ4" s="677"/>
      <c r="GA4" s="677"/>
      <c r="GB4" s="677"/>
      <c r="GC4" s="677"/>
      <c r="GD4" s="677"/>
      <c r="GE4" s="677"/>
      <c r="GF4" s="677"/>
      <c r="GG4" s="677"/>
      <c r="GH4" s="678"/>
      <c r="GI4" s="683" t="s">
        <v>843</v>
      </c>
      <c r="GJ4" s="684"/>
      <c r="GK4" s="684"/>
      <c r="GL4" s="684"/>
      <c r="GM4" s="683" t="s">
        <v>859</v>
      </c>
      <c r="GN4" s="684"/>
      <c r="GO4" s="684"/>
      <c r="GP4" s="684"/>
    </row>
    <row r="5" spans="1:198" ht="13.5" customHeight="1">
      <c r="A5" s="679"/>
      <c r="B5" s="679"/>
      <c r="C5" s="679"/>
      <c r="D5" s="679"/>
      <c r="E5" s="679"/>
      <c r="F5" s="679"/>
      <c r="G5" s="679"/>
      <c r="H5" s="679"/>
      <c r="I5" s="679"/>
      <c r="J5" s="680"/>
      <c r="K5" s="674" t="s">
        <v>842</v>
      </c>
      <c r="L5" s="675"/>
      <c r="M5" s="675"/>
      <c r="N5" s="675"/>
      <c r="O5" s="674" t="s">
        <v>875</v>
      </c>
      <c r="P5" s="675"/>
      <c r="Q5" s="675"/>
      <c r="R5" s="675"/>
      <c r="S5" s="679"/>
      <c r="T5" s="679"/>
      <c r="U5" s="679"/>
      <c r="V5" s="679"/>
      <c r="W5" s="679"/>
      <c r="X5" s="679"/>
      <c r="Y5" s="679"/>
      <c r="Z5" s="679"/>
      <c r="AA5" s="679"/>
      <c r="AB5" s="680"/>
      <c r="AC5" s="674" t="s">
        <v>842</v>
      </c>
      <c r="AD5" s="675"/>
      <c r="AE5" s="675"/>
      <c r="AF5" s="675"/>
      <c r="AG5" s="674" t="s">
        <v>875</v>
      </c>
      <c r="AH5" s="675"/>
      <c r="AI5" s="675"/>
      <c r="AJ5" s="675"/>
      <c r="AK5" s="679"/>
      <c r="AL5" s="679"/>
      <c r="AM5" s="679"/>
      <c r="AN5" s="679"/>
      <c r="AO5" s="679"/>
      <c r="AP5" s="679"/>
      <c r="AQ5" s="679"/>
      <c r="AR5" s="679"/>
      <c r="AS5" s="679"/>
      <c r="AT5" s="680"/>
      <c r="AU5" s="674" t="s">
        <v>842</v>
      </c>
      <c r="AV5" s="675"/>
      <c r="AW5" s="675"/>
      <c r="AX5" s="675"/>
      <c r="AY5" s="674" t="s">
        <v>875</v>
      </c>
      <c r="AZ5" s="675"/>
      <c r="BA5" s="675"/>
      <c r="BB5" s="675"/>
      <c r="BC5" s="679"/>
      <c r="BD5" s="679"/>
      <c r="BE5" s="679"/>
      <c r="BF5" s="679"/>
      <c r="BG5" s="679"/>
      <c r="BH5" s="679"/>
      <c r="BI5" s="679"/>
      <c r="BJ5" s="679"/>
      <c r="BK5" s="679"/>
      <c r="BL5" s="680"/>
      <c r="BM5" s="674" t="s">
        <v>842</v>
      </c>
      <c r="BN5" s="675"/>
      <c r="BO5" s="675"/>
      <c r="BP5" s="675"/>
      <c r="BQ5" s="674" t="s">
        <v>875</v>
      </c>
      <c r="BR5" s="675"/>
      <c r="BS5" s="675"/>
      <c r="BT5" s="675"/>
      <c r="BU5" s="679"/>
      <c r="BV5" s="679"/>
      <c r="BW5" s="679"/>
      <c r="BX5" s="679"/>
      <c r="BY5" s="679"/>
      <c r="BZ5" s="679"/>
      <c r="CA5" s="679"/>
      <c r="CB5" s="679"/>
      <c r="CC5" s="679"/>
      <c r="CD5" s="680"/>
      <c r="CE5" s="674" t="s">
        <v>842</v>
      </c>
      <c r="CF5" s="675"/>
      <c r="CG5" s="675"/>
      <c r="CH5" s="675"/>
      <c r="CI5" s="674" t="s">
        <v>875</v>
      </c>
      <c r="CJ5" s="675"/>
      <c r="CK5" s="675"/>
      <c r="CL5" s="675"/>
      <c r="CM5" s="679"/>
      <c r="CN5" s="679"/>
      <c r="CO5" s="679"/>
      <c r="CP5" s="679"/>
      <c r="CQ5" s="679"/>
      <c r="CR5" s="679"/>
      <c r="CS5" s="679"/>
      <c r="CT5" s="679"/>
      <c r="CU5" s="679"/>
      <c r="CV5" s="680"/>
      <c r="CW5" s="674" t="s">
        <v>842</v>
      </c>
      <c r="CX5" s="675"/>
      <c r="CY5" s="675"/>
      <c r="CZ5" s="675"/>
      <c r="DA5" s="674" t="s">
        <v>875</v>
      </c>
      <c r="DB5" s="675"/>
      <c r="DC5" s="675"/>
      <c r="DD5" s="675"/>
      <c r="DE5" s="679"/>
      <c r="DF5" s="679"/>
      <c r="DG5" s="679"/>
      <c r="DH5" s="679"/>
      <c r="DI5" s="679"/>
      <c r="DJ5" s="679"/>
      <c r="DK5" s="679"/>
      <c r="DL5" s="679"/>
      <c r="DM5" s="679"/>
      <c r="DN5" s="680"/>
      <c r="DO5" s="674" t="s">
        <v>842</v>
      </c>
      <c r="DP5" s="675"/>
      <c r="DQ5" s="675"/>
      <c r="DR5" s="675"/>
      <c r="DS5" s="674" t="s">
        <v>875</v>
      </c>
      <c r="DT5" s="675"/>
      <c r="DU5" s="675"/>
      <c r="DV5" s="675"/>
      <c r="DW5" s="679"/>
      <c r="DX5" s="679"/>
      <c r="DY5" s="679"/>
      <c r="DZ5" s="679"/>
      <c r="EA5" s="679"/>
      <c r="EB5" s="679"/>
      <c r="EC5" s="679"/>
      <c r="ED5" s="679"/>
      <c r="EE5" s="679"/>
      <c r="EF5" s="680"/>
      <c r="EG5" s="674" t="s">
        <v>842</v>
      </c>
      <c r="EH5" s="675"/>
      <c r="EI5" s="675"/>
      <c r="EJ5" s="675"/>
      <c r="EK5" s="674" t="s">
        <v>875</v>
      </c>
      <c r="EL5" s="675"/>
      <c r="EM5" s="675"/>
      <c r="EN5" s="675"/>
      <c r="EO5" s="679"/>
      <c r="EP5" s="679"/>
      <c r="EQ5" s="679"/>
      <c r="ER5" s="679"/>
      <c r="ES5" s="679"/>
      <c r="ET5" s="679"/>
      <c r="EU5" s="679"/>
      <c r="EV5" s="679"/>
      <c r="EW5" s="679"/>
      <c r="EX5" s="680"/>
      <c r="EY5" s="674" t="s">
        <v>842</v>
      </c>
      <c r="EZ5" s="675"/>
      <c r="FA5" s="675"/>
      <c r="FB5" s="675"/>
      <c r="FC5" s="674" t="s">
        <v>875</v>
      </c>
      <c r="FD5" s="675"/>
      <c r="FE5" s="675"/>
      <c r="FF5" s="675"/>
      <c r="FG5" s="679"/>
      <c r="FH5" s="679"/>
      <c r="FI5" s="679"/>
      <c r="FJ5" s="679"/>
      <c r="FK5" s="679"/>
      <c r="FL5" s="679"/>
      <c r="FM5" s="679"/>
      <c r="FN5" s="679"/>
      <c r="FO5" s="679"/>
      <c r="FP5" s="680"/>
      <c r="FQ5" s="674" t="s">
        <v>842</v>
      </c>
      <c r="FR5" s="675"/>
      <c r="FS5" s="675"/>
      <c r="FT5" s="675"/>
      <c r="FU5" s="674" t="s">
        <v>876</v>
      </c>
      <c r="FV5" s="675"/>
      <c r="FW5" s="675"/>
      <c r="FX5" s="675"/>
      <c r="FY5" s="679"/>
      <c r="FZ5" s="679"/>
      <c r="GA5" s="679"/>
      <c r="GB5" s="679"/>
      <c r="GC5" s="679"/>
      <c r="GD5" s="679"/>
      <c r="GE5" s="679"/>
      <c r="GF5" s="679"/>
      <c r="GG5" s="679"/>
      <c r="GH5" s="680"/>
      <c r="GI5" s="674" t="s">
        <v>842</v>
      </c>
      <c r="GJ5" s="675"/>
      <c r="GK5" s="675"/>
      <c r="GL5" s="675"/>
      <c r="GM5" s="674" t="s">
        <v>875</v>
      </c>
      <c r="GN5" s="675"/>
      <c r="GO5" s="675"/>
      <c r="GP5" s="675"/>
    </row>
    <row r="6" spans="1:198" ht="13.5" customHeight="1">
      <c r="A6" s="681"/>
      <c r="B6" s="681"/>
      <c r="C6" s="681"/>
      <c r="D6" s="681"/>
      <c r="E6" s="681"/>
      <c r="F6" s="681"/>
      <c r="G6" s="681"/>
      <c r="H6" s="681"/>
      <c r="I6" s="681"/>
      <c r="J6" s="682"/>
      <c r="K6" s="223" t="s">
        <v>82</v>
      </c>
      <c r="L6" s="26" t="s">
        <v>199</v>
      </c>
      <c r="M6" s="25" t="s">
        <v>197</v>
      </c>
      <c r="N6" s="25" t="s">
        <v>198</v>
      </c>
      <c r="O6" s="223" t="s">
        <v>82</v>
      </c>
      <c r="P6" s="26" t="s">
        <v>199</v>
      </c>
      <c r="Q6" s="25" t="s">
        <v>197</v>
      </c>
      <c r="R6" s="233" t="s">
        <v>198</v>
      </c>
      <c r="S6" s="681"/>
      <c r="T6" s="681"/>
      <c r="U6" s="681"/>
      <c r="V6" s="681"/>
      <c r="W6" s="681"/>
      <c r="X6" s="681"/>
      <c r="Y6" s="681"/>
      <c r="Z6" s="681"/>
      <c r="AA6" s="681"/>
      <c r="AB6" s="682"/>
      <c r="AC6" s="231" t="s">
        <v>82</v>
      </c>
      <c r="AD6" s="233" t="s">
        <v>199</v>
      </c>
      <c r="AE6" s="232" t="s">
        <v>197</v>
      </c>
      <c r="AF6" s="232" t="s">
        <v>198</v>
      </c>
      <c r="AG6" s="231" t="s">
        <v>82</v>
      </c>
      <c r="AH6" s="233" t="s">
        <v>199</v>
      </c>
      <c r="AI6" s="232" t="s">
        <v>197</v>
      </c>
      <c r="AJ6" s="233" t="s">
        <v>198</v>
      </c>
      <c r="AK6" s="681"/>
      <c r="AL6" s="681"/>
      <c r="AM6" s="681"/>
      <c r="AN6" s="681"/>
      <c r="AO6" s="681"/>
      <c r="AP6" s="681"/>
      <c r="AQ6" s="681"/>
      <c r="AR6" s="681"/>
      <c r="AS6" s="681"/>
      <c r="AT6" s="682"/>
      <c r="AU6" s="145" t="s">
        <v>715</v>
      </c>
      <c r="AV6" s="146" t="s">
        <v>716</v>
      </c>
      <c r="AW6" s="145" t="s">
        <v>197</v>
      </c>
      <c r="AX6" s="145" t="s">
        <v>198</v>
      </c>
      <c r="AY6" s="145" t="s">
        <v>196</v>
      </c>
      <c r="AZ6" s="146" t="s">
        <v>199</v>
      </c>
      <c r="BA6" s="145" t="s">
        <v>197</v>
      </c>
      <c r="BB6" s="233" t="s">
        <v>198</v>
      </c>
      <c r="BC6" s="681"/>
      <c r="BD6" s="681"/>
      <c r="BE6" s="681"/>
      <c r="BF6" s="681"/>
      <c r="BG6" s="681"/>
      <c r="BH6" s="681"/>
      <c r="BI6" s="681"/>
      <c r="BJ6" s="681"/>
      <c r="BK6" s="681"/>
      <c r="BL6" s="682"/>
      <c r="BM6" s="231" t="s">
        <v>717</v>
      </c>
      <c r="BN6" s="233" t="s">
        <v>716</v>
      </c>
      <c r="BO6" s="232" t="s">
        <v>197</v>
      </c>
      <c r="BP6" s="232" t="s">
        <v>198</v>
      </c>
      <c r="BQ6" s="231" t="s">
        <v>82</v>
      </c>
      <c r="BR6" s="233" t="s">
        <v>199</v>
      </c>
      <c r="BS6" s="232" t="s">
        <v>197</v>
      </c>
      <c r="BT6" s="233" t="s">
        <v>198</v>
      </c>
      <c r="BU6" s="681"/>
      <c r="BV6" s="681"/>
      <c r="BW6" s="681"/>
      <c r="BX6" s="681"/>
      <c r="BY6" s="681"/>
      <c r="BZ6" s="681"/>
      <c r="CA6" s="681"/>
      <c r="CB6" s="681"/>
      <c r="CC6" s="681"/>
      <c r="CD6" s="682"/>
      <c r="CE6" s="268" t="s">
        <v>717</v>
      </c>
      <c r="CF6" s="146" t="s">
        <v>716</v>
      </c>
      <c r="CG6" s="145" t="s">
        <v>197</v>
      </c>
      <c r="CH6" s="145" t="s">
        <v>198</v>
      </c>
      <c r="CI6" s="268" t="s">
        <v>82</v>
      </c>
      <c r="CJ6" s="146" t="s">
        <v>199</v>
      </c>
      <c r="CK6" s="145" t="s">
        <v>197</v>
      </c>
      <c r="CL6" s="146" t="s">
        <v>198</v>
      </c>
      <c r="CM6" s="681"/>
      <c r="CN6" s="681"/>
      <c r="CO6" s="681"/>
      <c r="CP6" s="681"/>
      <c r="CQ6" s="681"/>
      <c r="CR6" s="681"/>
      <c r="CS6" s="681"/>
      <c r="CT6" s="681"/>
      <c r="CU6" s="681"/>
      <c r="CV6" s="682"/>
      <c r="CW6" s="268" t="s">
        <v>717</v>
      </c>
      <c r="CX6" s="146" t="s">
        <v>716</v>
      </c>
      <c r="CY6" s="145" t="s">
        <v>197</v>
      </c>
      <c r="CZ6" s="145" t="s">
        <v>198</v>
      </c>
      <c r="DA6" s="268" t="s">
        <v>82</v>
      </c>
      <c r="DB6" s="146" t="s">
        <v>199</v>
      </c>
      <c r="DC6" s="145" t="s">
        <v>197</v>
      </c>
      <c r="DD6" s="146" t="s">
        <v>198</v>
      </c>
      <c r="DE6" s="681"/>
      <c r="DF6" s="681"/>
      <c r="DG6" s="681"/>
      <c r="DH6" s="681"/>
      <c r="DI6" s="681"/>
      <c r="DJ6" s="681"/>
      <c r="DK6" s="681"/>
      <c r="DL6" s="681"/>
      <c r="DM6" s="681"/>
      <c r="DN6" s="682"/>
      <c r="DO6" s="268" t="s">
        <v>717</v>
      </c>
      <c r="DP6" s="146" t="s">
        <v>716</v>
      </c>
      <c r="DQ6" s="145" t="s">
        <v>197</v>
      </c>
      <c r="DR6" s="145" t="s">
        <v>198</v>
      </c>
      <c r="DS6" s="268" t="s">
        <v>82</v>
      </c>
      <c r="DT6" s="146" t="s">
        <v>199</v>
      </c>
      <c r="DU6" s="145" t="s">
        <v>197</v>
      </c>
      <c r="DV6" s="146" t="s">
        <v>198</v>
      </c>
      <c r="DW6" s="681"/>
      <c r="DX6" s="681"/>
      <c r="DY6" s="681"/>
      <c r="DZ6" s="681"/>
      <c r="EA6" s="681"/>
      <c r="EB6" s="681"/>
      <c r="EC6" s="681"/>
      <c r="ED6" s="681"/>
      <c r="EE6" s="681"/>
      <c r="EF6" s="682"/>
      <c r="EG6" s="231" t="s">
        <v>717</v>
      </c>
      <c r="EH6" s="233" t="s">
        <v>716</v>
      </c>
      <c r="EI6" s="232" t="s">
        <v>197</v>
      </c>
      <c r="EJ6" s="232" t="s">
        <v>198</v>
      </c>
      <c r="EK6" s="231" t="s">
        <v>82</v>
      </c>
      <c r="EL6" s="233" t="s">
        <v>199</v>
      </c>
      <c r="EM6" s="232" t="s">
        <v>197</v>
      </c>
      <c r="EN6" s="233" t="s">
        <v>198</v>
      </c>
      <c r="EO6" s="681"/>
      <c r="EP6" s="681"/>
      <c r="EQ6" s="681"/>
      <c r="ER6" s="681"/>
      <c r="ES6" s="681"/>
      <c r="ET6" s="681"/>
      <c r="EU6" s="681"/>
      <c r="EV6" s="681"/>
      <c r="EW6" s="681"/>
      <c r="EX6" s="682"/>
      <c r="EY6" s="231" t="s">
        <v>717</v>
      </c>
      <c r="EZ6" s="233" t="s">
        <v>716</v>
      </c>
      <c r="FA6" s="232" t="s">
        <v>197</v>
      </c>
      <c r="FB6" s="232" t="s">
        <v>198</v>
      </c>
      <c r="FC6" s="231" t="s">
        <v>82</v>
      </c>
      <c r="FD6" s="233" t="s">
        <v>199</v>
      </c>
      <c r="FE6" s="232" t="s">
        <v>197</v>
      </c>
      <c r="FF6" s="233" t="s">
        <v>198</v>
      </c>
      <c r="FG6" s="681"/>
      <c r="FH6" s="681"/>
      <c r="FI6" s="681"/>
      <c r="FJ6" s="681"/>
      <c r="FK6" s="681"/>
      <c r="FL6" s="681"/>
      <c r="FM6" s="681"/>
      <c r="FN6" s="681"/>
      <c r="FO6" s="681"/>
      <c r="FP6" s="682"/>
      <c r="FQ6" s="231" t="s">
        <v>717</v>
      </c>
      <c r="FR6" s="233" t="s">
        <v>716</v>
      </c>
      <c r="FS6" s="232" t="s">
        <v>197</v>
      </c>
      <c r="FT6" s="232" t="s">
        <v>198</v>
      </c>
      <c r="FU6" s="231" t="s">
        <v>82</v>
      </c>
      <c r="FV6" s="233" t="s">
        <v>199</v>
      </c>
      <c r="FW6" s="232" t="s">
        <v>197</v>
      </c>
      <c r="FX6" s="233" t="s">
        <v>198</v>
      </c>
      <c r="FY6" s="681"/>
      <c r="FZ6" s="681"/>
      <c r="GA6" s="681"/>
      <c r="GB6" s="681"/>
      <c r="GC6" s="681"/>
      <c r="GD6" s="681"/>
      <c r="GE6" s="681"/>
      <c r="GF6" s="681"/>
      <c r="GG6" s="681"/>
      <c r="GH6" s="682"/>
      <c r="GI6" s="231" t="s">
        <v>717</v>
      </c>
      <c r="GJ6" s="233" t="s">
        <v>716</v>
      </c>
      <c r="GK6" s="232" t="s">
        <v>197</v>
      </c>
      <c r="GL6" s="232" t="s">
        <v>198</v>
      </c>
      <c r="GM6" s="231" t="s">
        <v>82</v>
      </c>
      <c r="GN6" s="233" t="s">
        <v>199</v>
      </c>
      <c r="GO6" s="232" t="s">
        <v>197</v>
      </c>
      <c r="GP6" s="233" t="s">
        <v>198</v>
      </c>
    </row>
    <row r="7" spans="1:198" s="28" customFormat="1" ht="13.5" customHeight="1">
      <c r="A7" s="687" t="s">
        <v>507</v>
      </c>
      <c r="B7" s="688"/>
      <c r="C7" s="688"/>
      <c r="D7" s="688"/>
      <c r="E7" s="688"/>
      <c r="F7" s="688"/>
      <c r="G7" s="688"/>
      <c r="H7" s="688"/>
      <c r="I7" s="688"/>
      <c r="J7" s="689"/>
      <c r="K7" s="21">
        <f>SUM(K8,EY40,FQ54)</f>
        <v>82078</v>
      </c>
      <c r="L7" s="188">
        <f>SUM(M7:N7)</f>
        <v>174742</v>
      </c>
      <c r="M7" s="21">
        <f>SUM(M8,FA40,FS54)</f>
        <v>82185</v>
      </c>
      <c r="N7" s="21">
        <f>SUM(N8,FB40,FT54)</f>
        <v>92557</v>
      </c>
      <c r="O7" s="21">
        <f>SUM(O8,FC40,FU54)</f>
        <v>80349</v>
      </c>
      <c r="P7" s="188">
        <f>SUM(Q7:R7)</f>
        <v>165077</v>
      </c>
      <c r="Q7" s="21">
        <f>SUM(Q8,FE40,FW54)</f>
        <v>77506</v>
      </c>
      <c r="R7" s="22">
        <f>SUM(R8,FF40,FX54)</f>
        <v>87571</v>
      </c>
      <c r="S7" s="306"/>
      <c r="T7" s="5"/>
      <c r="U7" s="5"/>
      <c r="V7" s="5"/>
      <c r="W7" s="30" t="s">
        <v>210</v>
      </c>
      <c r="X7" s="5"/>
      <c r="Y7" s="5" t="s">
        <v>201</v>
      </c>
      <c r="Z7" s="5"/>
      <c r="AA7" s="5" t="s">
        <v>202</v>
      </c>
      <c r="AB7" s="12"/>
      <c r="AC7" s="18">
        <v>21</v>
      </c>
      <c r="AD7" s="18">
        <f aca="true" t="shared" si="0" ref="AD7:AD13">SUM(AE7:AF7)</f>
        <v>29</v>
      </c>
      <c r="AE7" s="18">
        <v>16</v>
      </c>
      <c r="AF7" s="18">
        <v>13</v>
      </c>
      <c r="AG7" s="18">
        <v>19</v>
      </c>
      <c r="AH7" s="305">
        <f aca="true" t="shared" si="1" ref="AH7:AH13">SUM(AI7:AJ7)</f>
        <v>26</v>
      </c>
      <c r="AI7" s="18">
        <v>13</v>
      </c>
      <c r="AJ7" s="305">
        <v>13</v>
      </c>
      <c r="AK7" s="306"/>
      <c r="AL7" s="306"/>
      <c r="AM7" s="306"/>
      <c r="AN7" s="306"/>
      <c r="AO7" s="317" t="s">
        <v>208</v>
      </c>
      <c r="AP7" s="306"/>
      <c r="AQ7" s="306" t="s">
        <v>201</v>
      </c>
      <c r="AR7" s="306"/>
      <c r="AS7" s="306" t="s">
        <v>202</v>
      </c>
      <c r="AT7" s="324"/>
      <c r="AU7" s="18">
        <v>44</v>
      </c>
      <c r="AV7" s="19">
        <f>SUM(AW7:AX7)</f>
        <v>72</v>
      </c>
      <c r="AW7" s="18">
        <v>37</v>
      </c>
      <c r="AX7" s="18">
        <v>35</v>
      </c>
      <c r="AY7" s="18">
        <v>48</v>
      </c>
      <c r="AZ7" s="19">
        <f>SUM(BA7:BB7)</f>
        <v>88</v>
      </c>
      <c r="BA7" s="18">
        <v>47</v>
      </c>
      <c r="BB7" s="305">
        <v>41</v>
      </c>
      <c r="BC7" s="306"/>
      <c r="BD7" s="5"/>
      <c r="BE7" s="5"/>
      <c r="BF7" s="676" t="s">
        <v>264</v>
      </c>
      <c r="BG7" s="676"/>
      <c r="BH7" s="676"/>
      <c r="BI7" s="676"/>
      <c r="BJ7" s="676"/>
      <c r="BK7" s="676"/>
      <c r="BL7" s="5"/>
      <c r="BM7" s="18">
        <v>309</v>
      </c>
      <c r="BN7" s="19">
        <f aca="true" t="shared" si="2" ref="BN7:BN57">SUM(BO7:BP7)</f>
        <v>620</v>
      </c>
      <c r="BO7" s="18">
        <v>290</v>
      </c>
      <c r="BP7" s="18">
        <v>330</v>
      </c>
      <c r="BQ7" s="18">
        <v>302</v>
      </c>
      <c r="BR7" s="19">
        <f aca="true" t="shared" si="3" ref="BR7:BR38">SUM(BS7:BT7)</f>
        <v>575</v>
      </c>
      <c r="BS7" s="18">
        <v>264</v>
      </c>
      <c r="BT7" s="305">
        <v>311</v>
      </c>
      <c r="BU7" s="306"/>
      <c r="BV7" s="5"/>
      <c r="BW7" s="5"/>
      <c r="BX7" s="5"/>
      <c r="BY7" s="30" t="s">
        <v>207</v>
      </c>
      <c r="BZ7" s="5"/>
      <c r="CA7" s="5" t="s">
        <v>201</v>
      </c>
      <c r="CB7" s="5"/>
      <c r="CC7" s="5" t="s">
        <v>202</v>
      </c>
      <c r="CD7" s="12"/>
      <c r="CE7" s="18">
        <v>303</v>
      </c>
      <c r="CF7" s="19">
        <f>SUM(CG7:CH7)</f>
        <v>642</v>
      </c>
      <c r="CG7" s="18">
        <v>309</v>
      </c>
      <c r="CH7" s="18">
        <v>333</v>
      </c>
      <c r="CI7" s="18">
        <v>281</v>
      </c>
      <c r="CJ7" s="19">
        <f>SUM(CK7:CL7)</f>
        <v>583</v>
      </c>
      <c r="CK7" s="18">
        <v>297</v>
      </c>
      <c r="CL7" s="305">
        <v>286</v>
      </c>
      <c r="CM7" s="306"/>
      <c r="CN7" s="306"/>
      <c r="CO7" s="306"/>
      <c r="CP7" s="306"/>
      <c r="CQ7" s="317" t="s">
        <v>208</v>
      </c>
      <c r="CR7" s="306"/>
      <c r="CS7" s="306" t="s">
        <v>201</v>
      </c>
      <c r="CT7" s="306"/>
      <c r="CU7" s="306" t="s">
        <v>202</v>
      </c>
      <c r="CV7" s="318"/>
      <c r="CW7" s="319">
        <v>455</v>
      </c>
      <c r="CX7" s="305">
        <f aca="true" t="shared" si="4" ref="CX7:CX34">SUM(CY7:CZ7)</f>
        <v>1004</v>
      </c>
      <c r="CY7" s="319">
        <v>445</v>
      </c>
      <c r="CZ7" s="319">
        <v>559</v>
      </c>
      <c r="DA7" s="319">
        <v>433</v>
      </c>
      <c r="DB7" s="305">
        <f aca="true" t="shared" si="5" ref="DB7:DB34">SUM(DC7:DD7)</f>
        <v>949</v>
      </c>
      <c r="DC7" s="319">
        <v>431</v>
      </c>
      <c r="DD7" s="305">
        <v>518</v>
      </c>
      <c r="DE7" s="327"/>
      <c r="DF7" s="5"/>
      <c r="DG7" s="5"/>
      <c r="DH7" s="5"/>
      <c r="DI7" s="30" t="s">
        <v>208</v>
      </c>
      <c r="DJ7" s="5"/>
      <c r="DK7" s="5" t="s">
        <v>201</v>
      </c>
      <c r="DL7" s="5"/>
      <c r="DM7" s="5" t="s">
        <v>202</v>
      </c>
      <c r="DN7" s="12"/>
      <c r="DO7" s="18">
        <v>257</v>
      </c>
      <c r="DP7" s="19">
        <f aca="true" t="shared" si="6" ref="DP7:DP19">SUM(DQ7:DR7)</f>
        <v>634</v>
      </c>
      <c r="DQ7" s="18">
        <v>293</v>
      </c>
      <c r="DR7" s="18">
        <v>341</v>
      </c>
      <c r="DS7" s="18">
        <v>264</v>
      </c>
      <c r="DT7" s="19">
        <f aca="true" t="shared" si="7" ref="DT7:DT19">SUM(DU7:DV7)</f>
        <v>593</v>
      </c>
      <c r="DU7" s="18">
        <v>254</v>
      </c>
      <c r="DV7" s="305">
        <v>339</v>
      </c>
      <c r="DW7" s="306"/>
      <c r="DX7" s="5"/>
      <c r="DY7" s="5"/>
      <c r="DZ7" s="5"/>
      <c r="EA7" s="30" t="s">
        <v>226</v>
      </c>
      <c r="EB7" s="5"/>
      <c r="EC7" s="5" t="s">
        <v>201</v>
      </c>
      <c r="ED7" s="5"/>
      <c r="EE7" s="5" t="s">
        <v>202</v>
      </c>
      <c r="EF7" s="12"/>
      <c r="EG7" s="18">
        <v>258</v>
      </c>
      <c r="EH7" s="19">
        <f aca="true" t="shared" si="8" ref="EH7:EH34">SUM(EI7:EJ7)</f>
        <v>551</v>
      </c>
      <c r="EI7" s="18">
        <v>268</v>
      </c>
      <c r="EJ7" s="18">
        <v>283</v>
      </c>
      <c r="EK7" s="189">
        <v>237</v>
      </c>
      <c r="EL7" s="19">
        <f aca="true" t="shared" si="9" ref="EL7:EL34">SUM(EM7:EN7)</f>
        <v>520</v>
      </c>
      <c r="EM7" s="18">
        <v>240</v>
      </c>
      <c r="EN7" s="305">
        <v>280</v>
      </c>
      <c r="EO7" s="306"/>
      <c r="EP7" s="306"/>
      <c r="EQ7" s="306"/>
      <c r="ER7" s="694" t="s">
        <v>316</v>
      </c>
      <c r="ES7" s="694"/>
      <c r="ET7" s="694"/>
      <c r="EU7" s="694"/>
      <c r="EV7" s="694"/>
      <c r="EW7" s="694"/>
      <c r="EX7" s="306"/>
      <c r="EY7" s="319">
        <f>SUM(EY8:EY12)</f>
        <v>774</v>
      </c>
      <c r="EZ7" s="305">
        <f aca="true" t="shared" si="10" ref="EZ7:EZ12">SUM(FA7:FB7)</f>
        <v>1796</v>
      </c>
      <c r="FA7" s="319">
        <f>SUM(FA8:FA12)</f>
        <v>857</v>
      </c>
      <c r="FB7" s="319">
        <f>SUM(FB8:FB12)</f>
        <v>939</v>
      </c>
      <c r="FC7" s="319">
        <f>SUM(FC8:FC12)</f>
        <v>739</v>
      </c>
      <c r="FD7" s="305">
        <f aca="true" t="shared" si="11" ref="FD7:FD12">SUM(FE7:FF7)</f>
        <v>1568</v>
      </c>
      <c r="FE7" s="319">
        <f>SUM(FE8:FE12)</f>
        <v>747</v>
      </c>
      <c r="FF7" s="305">
        <f>SUM(FF8:FF12)</f>
        <v>821</v>
      </c>
      <c r="FG7" s="306"/>
      <c r="FH7" s="306"/>
      <c r="FI7" s="306"/>
      <c r="FJ7" s="306"/>
      <c r="FK7" s="317" t="s">
        <v>207</v>
      </c>
      <c r="FL7" s="306"/>
      <c r="FM7" s="306" t="s">
        <v>201</v>
      </c>
      <c r="FN7" s="306"/>
      <c r="FO7" s="306" t="s">
        <v>202</v>
      </c>
      <c r="FP7" s="409"/>
      <c r="FQ7" s="319">
        <v>29</v>
      </c>
      <c r="FR7" s="305">
        <f>SUM(FS7:FT7)</f>
        <v>62</v>
      </c>
      <c r="FS7" s="319">
        <v>32</v>
      </c>
      <c r="FT7" s="319">
        <v>30</v>
      </c>
      <c r="FU7" s="319">
        <v>28</v>
      </c>
      <c r="FV7" s="305">
        <f>SUM(FW7:FX7)</f>
        <v>58</v>
      </c>
      <c r="FW7" s="319">
        <v>32</v>
      </c>
      <c r="FX7" s="305">
        <v>26</v>
      </c>
      <c r="FY7" s="5"/>
      <c r="FZ7" s="5"/>
      <c r="GA7" s="5"/>
      <c r="GB7" s="5"/>
      <c r="GC7" s="30" t="s">
        <v>207</v>
      </c>
      <c r="GD7" s="5"/>
      <c r="GE7" s="5" t="s">
        <v>201</v>
      </c>
      <c r="GF7" s="5"/>
      <c r="GG7" s="5" t="s">
        <v>202</v>
      </c>
      <c r="GH7" s="325"/>
      <c r="GI7" s="18">
        <v>21</v>
      </c>
      <c r="GJ7" s="13">
        <f>SUM(GK7:GL7)</f>
        <v>48</v>
      </c>
      <c r="GK7" s="18">
        <v>24</v>
      </c>
      <c r="GL7" s="18">
        <v>24</v>
      </c>
      <c r="GM7" s="18">
        <v>14</v>
      </c>
      <c r="GN7" s="13">
        <f>SUM(GO7:GP7)</f>
        <v>28</v>
      </c>
      <c r="GO7" s="18">
        <v>14</v>
      </c>
      <c r="GP7" s="19">
        <v>14</v>
      </c>
    </row>
    <row r="8" spans="1:198" s="28" customFormat="1" ht="13.5" customHeight="1">
      <c r="A8" s="687" t="s">
        <v>625</v>
      </c>
      <c r="B8" s="687"/>
      <c r="C8" s="687"/>
      <c r="D8" s="687"/>
      <c r="E8" s="687"/>
      <c r="F8" s="687"/>
      <c r="G8" s="687"/>
      <c r="H8" s="687"/>
      <c r="I8" s="687"/>
      <c r="J8" s="690"/>
      <c r="K8" s="21">
        <f>SUM(K9,AU16,BM8,CE37,CW35,DO20,EG35)</f>
        <v>78874</v>
      </c>
      <c r="L8" s="188">
        <f>SUM(M8:N8)</f>
        <v>167925</v>
      </c>
      <c r="M8" s="21">
        <f>SUM(M9,AW16,BO8,CG37,CY35,DQ20,EI35)</f>
        <v>78878</v>
      </c>
      <c r="N8" s="21">
        <f>SUM(N9,AX16,BP8,CH37,CZ35,DR20,EJ35)</f>
        <v>89047</v>
      </c>
      <c r="O8" s="21">
        <f>SUM(O9,AY16,BQ8,CI37,DA35,DS20,EK35)</f>
        <v>77306</v>
      </c>
      <c r="P8" s="188">
        <f>SUM(Q8:R8)</f>
        <v>159011</v>
      </c>
      <c r="Q8" s="21">
        <f>SUM(Q9,BA16,BS8,CK37,DC35,DU20,EM35)</f>
        <v>74548</v>
      </c>
      <c r="R8" s="22">
        <f>SUM(R9,BB16,BT8,CL37,DD35,DV20,EN35)</f>
        <v>84463</v>
      </c>
      <c r="S8" s="5"/>
      <c r="T8" s="5"/>
      <c r="U8" s="5"/>
      <c r="V8" s="5"/>
      <c r="W8" s="30" t="s">
        <v>211</v>
      </c>
      <c r="X8" s="5"/>
      <c r="Y8" s="5" t="s">
        <v>201</v>
      </c>
      <c r="Z8" s="5"/>
      <c r="AA8" s="5" t="s">
        <v>202</v>
      </c>
      <c r="AB8" s="12"/>
      <c r="AC8" s="18">
        <v>29</v>
      </c>
      <c r="AD8" s="18">
        <f t="shared" si="0"/>
        <v>43</v>
      </c>
      <c r="AE8" s="18">
        <v>20</v>
      </c>
      <c r="AF8" s="18">
        <v>23</v>
      </c>
      <c r="AG8" s="18">
        <v>29</v>
      </c>
      <c r="AH8" s="19">
        <f t="shared" si="1"/>
        <v>38</v>
      </c>
      <c r="AI8" s="18">
        <v>15</v>
      </c>
      <c r="AJ8" s="19">
        <v>23</v>
      </c>
      <c r="AK8" s="5"/>
      <c r="AL8" s="5"/>
      <c r="AM8" s="5"/>
      <c r="AN8" s="676" t="s">
        <v>227</v>
      </c>
      <c r="AO8" s="676"/>
      <c r="AP8" s="676"/>
      <c r="AQ8" s="676"/>
      <c r="AR8" s="676"/>
      <c r="AS8" s="676"/>
      <c r="AT8" s="325"/>
      <c r="AU8" s="18">
        <v>171</v>
      </c>
      <c r="AV8" s="19">
        <f>SUM(AW8:AX8)</f>
        <v>354</v>
      </c>
      <c r="AW8" s="18">
        <v>176</v>
      </c>
      <c r="AX8" s="18">
        <v>178</v>
      </c>
      <c r="AY8" s="18">
        <v>212</v>
      </c>
      <c r="AZ8" s="19">
        <f>SUM(BA8:BB8)</f>
        <v>400</v>
      </c>
      <c r="BA8" s="18">
        <v>210</v>
      </c>
      <c r="BB8" s="19">
        <v>190</v>
      </c>
      <c r="BC8" s="32"/>
      <c r="BD8" s="687" t="s">
        <v>265</v>
      </c>
      <c r="BE8" s="687"/>
      <c r="BF8" s="687"/>
      <c r="BG8" s="687"/>
      <c r="BH8" s="687"/>
      <c r="BI8" s="687"/>
      <c r="BJ8" s="687"/>
      <c r="BK8" s="687"/>
      <c r="BL8" s="687"/>
      <c r="BM8" s="21">
        <f>SUM(BM9,BM18,BM27,BM33:BM35,BM40,BM43,BM52,BM55,CE8:CE11,CE14,CE17:CE19,CE24:CE25,CE29,CE36)</f>
        <v>12278</v>
      </c>
      <c r="BN8" s="22">
        <f>SUM(BO8:BP8)</f>
        <v>24633</v>
      </c>
      <c r="BO8" s="21">
        <f>SUM(BO9,BO18,BO27,BO33:BO35,BO40,BO43,BO52,BO55,CG8:CG11,CG14,CG17:CG19,CG24:CG25,CG29,CG36)</f>
        <v>11505</v>
      </c>
      <c r="BP8" s="21">
        <f>SUM(BP9,BP18,BP27,BP33:BP35,BP40,BP43,BP52,BP55,CH8:CH11,CH14,CH17:CH19,CH24:CH25,CH29,CH36)</f>
        <v>13128</v>
      </c>
      <c r="BQ8" s="21">
        <f>SUM(BQ9,BQ18,BQ27,BQ33:BQ35,BQ40,BQ43,BQ52,BQ55,CI8:CI11,CI14,CI17:CI19,CI24:CI25,CI29,CI36)</f>
        <v>11924</v>
      </c>
      <c r="BR8" s="22">
        <f>SUM(BS8:BT8)</f>
        <v>22950</v>
      </c>
      <c r="BS8" s="21">
        <f>SUM(BS9,BS18,BS27,BS33:BS35,BS40,BS43,BS52,BS55,CK8:CK11,CK14,CK17:CK19,CK24:CK25,CK29,CK36)</f>
        <v>10792</v>
      </c>
      <c r="BT8" s="22">
        <f>SUM(BT9,BT18,BT27,BT33:BT35,BT40,BT43,BT52,BT55,CL8:CL11,CL14,CL17:CL19,CL24:CL25,CL29,CL36)</f>
        <v>12158</v>
      </c>
      <c r="BU8" s="5"/>
      <c r="BV8" s="5"/>
      <c r="BW8" s="5"/>
      <c r="BX8" s="676" t="s">
        <v>267</v>
      </c>
      <c r="BY8" s="676"/>
      <c r="BZ8" s="676"/>
      <c r="CA8" s="676"/>
      <c r="CB8" s="676"/>
      <c r="CC8" s="676"/>
      <c r="CD8" s="5"/>
      <c r="CE8" s="18">
        <v>202</v>
      </c>
      <c r="CF8" s="19">
        <f>SUM(CG8:CH8)</f>
        <v>423</v>
      </c>
      <c r="CG8" s="18">
        <v>190</v>
      </c>
      <c r="CH8" s="18">
        <v>233</v>
      </c>
      <c r="CI8" s="18">
        <v>192</v>
      </c>
      <c r="CJ8" s="19">
        <f>SUM(CK8:CL8)</f>
        <v>359</v>
      </c>
      <c r="CK8" s="18">
        <v>155</v>
      </c>
      <c r="CL8" s="19">
        <v>204</v>
      </c>
      <c r="CM8" s="5"/>
      <c r="CN8" s="5"/>
      <c r="CO8" s="5"/>
      <c r="CP8" s="5"/>
      <c r="CQ8" s="30" t="s">
        <v>209</v>
      </c>
      <c r="CR8" s="5"/>
      <c r="CS8" s="5" t="s">
        <v>201</v>
      </c>
      <c r="CT8" s="5"/>
      <c r="CU8" s="5" t="s">
        <v>202</v>
      </c>
      <c r="CV8" s="12"/>
      <c r="CW8" s="18">
        <v>523</v>
      </c>
      <c r="CX8" s="19">
        <f t="shared" si="4"/>
        <v>1156</v>
      </c>
      <c r="CY8" s="18">
        <v>524</v>
      </c>
      <c r="CZ8" s="18">
        <v>632</v>
      </c>
      <c r="DA8" s="18">
        <v>499</v>
      </c>
      <c r="DB8" s="19">
        <f t="shared" si="5"/>
        <v>1068</v>
      </c>
      <c r="DC8" s="18">
        <v>494</v>
      </c>
      <c r="DD8" s="19">
        <v>574</v>
      </c>
      <c r="DE8" s="70"/>
      <c r="DF8" s="5"/>
      <c r="DG8" s="5"/>
      <c r="DH8" s="5"/>
      <c r="DI8" s="30" t="s">
        <v>209</v>
      </c>
      <c r="DJ8" s="5"/>
      <c r="DK8" s="5" t="s">
        <v>201</v>
      </c>
      <c r="DL8" s="5"/>
      <c r="DM8" s="5" t="s">
        <v>202</v>
      </c>
      <c r="DN8" s="12"/>
      <c r="DO8" s="18">
        <v>966</v>
      </c>
      <c r="DP8" s="19">
        <f t="shared" si="6"/>
        <v>2290</v>
      </c>
      <c r="DQ8" s="18">
        <v>1005</v>
      </c>
      <c r="DR8" s="18">
        <v>1285</v>
      </c>
      <c r="DS8" s="18">
        <v>917</v>
      </c>
      <c r="DT8" s="19">
        <f t="shared" si="7"/>
        <v>1989</v>
      </c>
      <c r="DU8" s="18">
        <v>866</v>
      </c>
      <c r="DV8" s="19">
        <v>1123</v>
      </c>
      <c r="DW8" s="5"/>
      <c r="DX8" s="5"/>
      <c r="DY8" s="5"/>
      <c r="DZ8" s="5"/>
      <c r="EA8" s="30" t="s">
        <v>207</v>
      </c>
      <c r="EB8" s="5"/>
      <c r="EC8" s="5" t="s">
        <v>201</v>
      </c>
      <c r="ED8" s="5"/>
      <c r="EE8" s="5" t="s">
        <v>202</v>
      </c>
      <c r="EF8" s="12"/>
      <c r="EG8" s="18">
        <v>293</v>
      </c>
      <c r="EH8" s="19">
        <f t="shared" si="8"/>
        <v>605</v>
      </c>
      <c r="EI8" s="18">
        <v>292</v>
      </c>
      <c r="EJ8" s="18">
        <v>313</v>
      </c>
      <c r="EK8" s="18">
        <v>283</v>
      </c>
      <c r="EL8" s="19">
        <f t="shared" si="9"/>
        <v>575</v>
      </c>
      <c r="EM8" s="18">
        <v>266</v>
      </c>
      <c r="EN8" s="19">
        <v>309</v>
      </c>
      <c r="EO8" s="5"/>
      <c r="EP8" s="5"/>
      <c r="EQ8" s="5"/>
      <c r="ER8" s="5"/>
      <c r="ES8" s="30" t="s">
        <v>467</v>
      </c>
      <c r="ET8" s="5"/>
      <c r="EU8" s="5" t="s">
        <v>201</v>
      </c>
      <c r="EV8" s="5"/>
      <c r="EW8" s="5" t="s">
        <v>202</v>
      </c>
      <c r="EX8" s="326"/>
      <c r="EY8" s="18">
        <v>65</v>
      </c>
      <c r="EZ8" s="19">
        <f t="shared" si="10"/>
        <v>156</v>
      </c>
      <c r="FA8" s="18">
        <v>73</v>
      </c>
      <c r="FB8" s="18">
        <v>83</v>
      </c>
      <c r="FC8" s="18">
        <v>58</v>
      </c>
      <c r="FD8" s="19">
        <f t="shared" si="11"/>
        <v>120</v>
      </c>
      <c r="FE8" s="18">
        <v>52</v>
      </c>
      <c r="FF8" s="19">
        <v>68</v>
      </c>
      <c r="FG8" s="407"/>
      <c r="FH8" s="407"/>
      <c r="FI8" s="407"/>
      <c r="FJ8" s="676" t="s">
        <v>554</v>
      </c>
      <c r="FK8" s="676"/>
      <c r="FL8" s="676"/>
      <c r="FM8" s="676"/>
      <c r="FN8" s="676"/>
      <c r="FO8" s="676"/>
      <c r="FP8" s="408"/>
      <c r="FQ8" s="320">
        <v>3</v>
      </c>
      <c r="FR8" s="321">
        <f aca="true" t="shared" si="12" ref="FR8:FR44">SUM(FS8:FT8)</f>
        <v>6</v>
      </c>
      <c r="FS8" s="322">
        <v>3</v>
      </c>
      <c r="FT8" s="322">
        <v>3</v>
      </c>
      <c r="FU8" s="320">
        <v>4</v>
      </c>
      <c r="FV8" s="321">
        <f>SUM(FW8:FX8)</f>
        <v>9</v>
      </c>
      <c r="FW8" s="322">
        <v>5</v>
      </c>
      <c r="FX8" s="321">
        <v>4</v>
      </c>
      <c r="FY8" s="5"/>
      <c r="FZ8" s="5"/>
      <c r="GA8" s="5"/>
      <c r="GB8" s="676" t="s">
        <v>609</v>
      </c>
      <c r="GC8" s="676"/>
      <c r="GD8" s="676"/>
      <c r="GE8" s="676"/>
      <c r="GF8" s="676"/>
      <c r="GG8" s="676"/>
      <c r="GH8" s="325"/>
      <c r="GI8" s="18">
        <f>SUM(GI9:GI11)</f>
        <v>129</v>
      </c>
      <c r="GJ8" s="13">
        <f>SUM(GK8:GL8)</f>
        <v>293</v>
      </c>
      <c r="GK8" s="18">
        <f>SUM(GK9:GK11)</f>
        <v>139</v>
      </c>
      <c r="GL8" s="18">
        <f>SUM(GL9:GL11)</f>
        <v>154</v>
      </c>
      <c r="GM8" s="18">
        <f>SUM(GM9:GM11)</f>
        <v>124</v>
      </c>
      <c r="GN8" s="13">
        <f>SUM(GO8:GP8)</f>
        <v>256</v>
      </c>
      <c r="GO8" s="18">
        <f>SUM(GO9:GO11)</f>
        <v>117</v>
      </c>
      <c r="GP8" s="19">
        <f>SUM(GP9:GP11)</f>
        <v>139</v>
      </c>
    </row>
    <row r="9" spans="1:198" s="29" customFormat="1" ht="13.5" customHeight="1">
      <c r="A9" s="17"/>
      <c r="B9" s="687" t="s">
        <v>203</v>
      </c>
      <c r="C9" s="687"/>
      <c r="D9" s="687"/>
      <c r="E9" s="687"/>
      <c r="F9" s="687"/>
      <c r="G9" s="687"/>
      <c r="H9" s="687"/>
      <c r="I9" s="687"/>
      <c r="J9" s="690"/>
      <c r="K9" s="323">
        <f aca="true" t="shared" si="13" ref="K9:R9">SUM(K10,K25,K40,K53,AC13:AC14,AC19,AC29,AC42,AC54,AU8:AU12)</f>
        <v>2812</v>
      </c>
      <c r="L9" s="188">
        <f t="shared" si="13"/>
        <v>4999</v>
      </c>
      <c r="M9" s="323">
        <f t="shared" si="13"/>
        <v>2375</v>
      </c>
      <c r="N9" s="323">
        <f t="shared" si="13"/>
        <v>2624</v>
      </c>
      <c r="O9" s="323">
        <f t="shared" si="13"/>
        <v>3013</v>
      </c>
      <c r="P9" s="188">
        <f t="shared" si="13"/>
        <v>5102</v>
      </c>
      <c r="Q9" s="21">
        <f t="shared" si="13"/>
        <v>2460</v>
      </c>
      <c r="R9" s="22">
        <f t="shared" si="13"/>
        <v>2642</v>
      </c>
      <c r="S9" s="5"/>
      <c r="T9" s="5"/>
      <c r="U9" s="5"/>
      <c r="V9" s="5"/>
      <c r="W9" s="30" t="s">
        <v>213</v>
      </c>
      <c r="X9" s="5"/>
      <c r="Y9" s="5" t="s">
        <v>201</v>
      </c>
      <c r="Z9" s="5"/>
      <c r="AA9" s="5" t="s">
        <v>202</v>
      </c>
      <c r="AB9" s="12"/>
      <c r="AC9" s="18">
        <v>8</v>
      </c>
      <c r="AD9" s="18">
        <f t="shared" si="0"/>
        <v>17</v>
      </c>
      <c r="AE9" s="18">
        <v>9</v>
      </c>
      <c r="AF9" s="18">
        <v>8</v>
      </c>
      <c r="AG9" s="18">
        <v>9</v>
      </c>
      <c r="AH9" s="19">
        <f t="shared" si="1"/>
        <v>18</v>
      </c>
      <c r="AI9" s="18">
        <v>8</v>
      </c>
      <c r="AJ9" s="19">
        <v>10</v>
      </c>
      <c r="AK9" s="5"/>
      <c r="AL9" s="5"/>
      <c r="AM9" s="5"/>
      <c r="AN9" s="676" t="s">
        <v>228</v>
      </c>
      <c r="AO9" s="676"/>
      <c r="AP9" s="676"/>
      <c r="AQ9" s="676"/>
      <c r="AR9" s="676"/>
      <c r="AS9" s="676"/>
      <c r="AT9" s="325"/>
      <c r="AU9" s="18">
        <v>188</v>
      </c>
      <c r="AV9" s="19">
        <f>SUM(AW9:AX9)</f>
        <v>371</v>
      </c>
      <c r="AW9" s="18">
        <v>196</v>
      </c>
      <c r="AX9" s="18">
        <v>175</v>
      </c>
      <c r="AY9" s="18">
        <v>184</v>
      </c>
      <c r="AZ9" s="19">
        <f>SUM(BA9:BB9)</f>
        <v>327</v>
      </c>
      <c r="BA9" s="18">
        <v>169</v>
      </c>
      <c r="BB9" s="19">
        <v>158</v>
      </c>
      <c r="BC9" s="5"/>
      <c r="BD9" s="5"/>
      <c r="BE9" s="5"/>
      <c r="BF9" s="676" t="s">
        <v>266</v>
      </c>
      <c r="BG9" s="676"/>
      <c r="BH9" s="676"/>
      <c r="BI9" s="676"/>
      <c r="BJ9" s="676"/>
      <c r="BK9" s="676"/>
      <c r="BL9" s="5"/>
      <c r="BM9" s="18">
        <f>SUM(BM10:BM17)</f>
        <v>452</v>
      </c>
      <c r="BN9" s="19">
        <f t="shared" si="2"/>
        <v>772</v>
      </c>
      <c r="BO9" s="18">
        <f>SUM(BO10:BO17)</f>
        <v>338</v>
      </c>
      <c r="BP9" s="18">
        <f>SUM(BP10:BP17)</f>
        <v>434</v>
      </c>
      <c r="BQ9" s="18">
        <f>SUM(BQ10:BQ17)</f>
        <v>419</v>
      </c>
      <c r="BR9" s="19">
        <f t="shared" si="3"/>
        <v>703</v>
      </c>
      <c r="BS9" s="18">
        <f>SUM(BS10:BS17)</f>
        <v>313</v>
      </c>
      <c r="BT9" s="19">
        <f>SUM(BT10:BT17)</f>
        <v>390</v>
      </c>
      <c r="BU9" s="5"/>
      <c r="BV9" s="5"/>
      <c r="BW9" s="5"/>
      <c r="BX9" s="676" t="s">
        <v>268</v>
      </c>
      <c r="BY9" s="676"/>
      <c r="BZ9" s="676"/>
      <c r="CA9" s="676"/>
      <c r="CB9" s="676"/>
      <c r="CC9" s="676"/>
      <c r="CD9" s="5"/>
      <c r="CE9" s="18">
        <v>28</v>
      </c>
      <c r="CF9" s="19">
        <f>SUM(CG9:CH9)</f>
        <v>67</v>
      </c>
      <c r="CG9" s="18">
        <v>35</v>
      </c>
      <c r="CH9" s="18">
        <v>32</v>
      </c>
      <c r="CI9" s="18">
        <v>28</v>
      </c>
      <c r="CJ9" s="19">
        <f>SUM(CK9:CL9)</f>
        <v>135</v>
      </c>
      <c r="CK9" s="18">
        <v>45</v>
      </c>
      <c r="CL9" s="19">
        <v>90</v>
      </c>
      <c r="CM9" s="5"/>
      <c r="CN9" s="5"/>
      <c r="CO9" s="5"/>
      <c r="CP9" s="676" t="s">
        <v>511</v>
      </c>
      <c r="CQ9" s="676"/>
      <c r="CR9" s="676"/>
      <c r="CS9" s="676"/>
      <c r="CT9" s="676"/>
      <c r="CU9" s="676"/>
      <c r="CV9" s="5"/>
      <c r="CW9" s="18">
        <f>SUM(CW10:CW17)</f>
        <v>3159</v>
      </c>
      <c r="CX9" s="19">
        <f t="shared" si="4"/>
        <v>7237</v>
      </c>
      <c r="CY9" s="18">
        <f>SUM(CY10:CY17)</f>
        <v>3358</v>
      </c>
      <c r="CZ9" s="18">
        <f>SUM(CZ10:CZ17)</f>
        <v>3879</v>
      </c>
      <c r="DA9" s="18">
        <f>SUM(DA10:DA17)</f>
        <v>2987</v>
      </c>
      <c r="DB9" s="19">
        <f t="shared" si="5"/>
        <v>6690</v>
      </c>
      <c r="DC9" s="18">
        <f>SUM(DC10:DC17)</f>
        <v>3029</v>
      </c>
      <c r="DD9" s="19">
        <f>SUM(DD10:DD17)</f>
        <v>3661</v>
      </c>
      <c r="DE9" s="8"/>
      <c r="DF9" s="5"/>
      <c r="DG9" s="5"/>
      <c r="DH9" s="676" t="s">
        <v>298</v>
      </c>
      <c r="DI9" s="676"/>
      <c r="DJ9" s="676"/>
      <c r="DK9" s="676"/>
      <c r="DL9" s="676"/>
      <c r="DM9" s="676"/>
      <c r="DN9" s="5"/>
      <c r="DO9" s="18">
        <f>SUM(DO10:DO14)</f>
        <v>3164</v>
      </c>
      <c r="DP9" s="19">
        <f t="shared" si="6"/>
        <v>5793</v>
      </c>
      <c r="DQ9" s="18">
        <f>SUM(DQ10:DQ14)</f>
        <v>2893</v>
      </c>
      <c r="DR9" s="18">
        <f>SUM(DR10:DR14)</f>
        <v>2900</v>
      </c>
      <c r="DS9" s="18">
        <f>SUM(DS10:DS14)</f>
        <v>3078</v>
      </c>
      <c r="DT9" s="19">
        <f t="shared" si="7"/>
        <v>5487</v>
      </c>
      <c r="DU9" s="18">
        <f>SUM(DU10:DU14)</f>
        <v>2765</v>
      </c>
      <c r="DV9" s="19">
        <f>SUM(DV10:DV14)</f>
        <v>2722</v>
      </c>
      <c r="DW9" s="33"/>
      <c r="DX9" s="5"/>
      <c r="DY9" s="5"/>
      <c r="DZ9" s="5"/>
      <c r="EA9" s="30" t="s">
        <v>208</v>
      </c>
      <c r="EB9" s="5"/>
      <c r="EC9" s="5" t="s">
        <v>201</v>
      </c>
      <c r="ED9" s="5"/>
      <c r="EE9" s="5" t="s">
        <v>202</v>
      </c>
      <c r="EF9" s="12"/>
      <c r="EG9" s="18">
        <v>303</v>
      </c>
      <c r="EH9" s="19">
        <f t="shared" si="8"/>
        <v>635</v>
      </c>
      <c r="EI9" s="18">
        <v>298</v>
      </c>
      <c r="EJ9" s="18">
        <v>337</v>
      </c>
      <c r="EK9" s="18">
        <v>293</v>
      </c>
      <c r="EL9" s="19">
        <f t="shared" si="9"/>
        <v>619</v>
      </c>
      <c r="EM9" s="18">
        <v>292</v>
      </c>
      <c r="EN9" s="19">
        <v>327</v>
      </c>
      <c r="EO9" s="5"/>
      <c r="EP9" s="5"/>
      <c r="EQ9" s="5"/>
      <c r="ER9" s="5"/>
      <c r="ES9" s="30" t="s">
        <v>226</v>
      </c>
      <c r="ET9" s="5"/>
      <c r="EU9" s="5" t="s">
        <v>201</v>
      </c>
      <c r="EV9" s="5"/>
      <c r="EW9" s="5" t="s">
        <v>202</v>
      </c>
      <c r="EX9" s="326"/>
      <c r="EY9" s="18">
        <v>194</v>
      </c>
      <c r="EZ9" s="19">
        <f t="shared" si="10"/>
        <v>453</v>
      </c>
      <c r="FA9" s="18">
        <v>215</v>
      </c>
      <c r="FB9" s="18">
        <v>238</v>
      </c>
      <c r="FC9" s="18">
        <v>185</v>
      </c>
      <c r="FD9" s="19">
        <f t="shared" si="11"/>
        <v>389</v>
      </c>
      <c r="FE9" s="18">
        <v>185</v>
      </c>
      <c r="FF9" s="19">
        <v>204</v>
      </c>
      <c r="FG9" s="5"/>
      <c r="FH9" s="5"/>
      <c r="FI9" s="5"/>
      <c r="FJ9" s="676" t="s">
        <v>554</v>
      </c>
      <c r="FK9" s="676"/>
      <c r="FL9" s="676"/>
      <c r="FM9" s="676"/>
      <c r="FN9" s="676"/>
      <c r="FO9" s="676"/>
      <c r="FP9" s="325"/>
      <c r="FQ9" s="18">
        <f>SUM(FQ10:FQ12)</f>
        <v>280</v>
      </c>
      <c r="FR9" s="19">
        <f t="shared" si="12"/>
        <v>735</v>
      </c>
      <c r="FS9" s="18">
        <f>SUM(FS10:FS12)</f>
        <v>325</v>
      </c>
      <c r="FT9" s="18">
        <f>SUM(FT10:FT12)</f>
        <v>410</v>
      </c>
      <c r="FU9" s="18">
        <f>SUM(FU10:FU12)</f>
        <v>248</v>
      </c>
      <c r="FV9" s="19">
        <f>SUM(FW9:FX9)</f>
        <v>646</v>
      </c>
      <c r="FW9" s="18">
        <f>SUM(FW10:FW12)</f>
        <v>290</v>
      </c>
      <c r="FX9" s="19">
        <f>SUM(FX10:FX12)</f>
        <v>356</v>
      </c>
      <c r="FY9" s="5"/>
      <c r="FZ9" s="5"/>
      <c r="GA9" s="5"/>
      <c r="GB9" s="5"/>
      <c r="GC9" s="30" t="s">
        <v>225</v>
      </c>
      <c r="GD9" s="5"/>
      <c r="GE9" s="5" t="s">
        <v>201</v>
      </c>
      <c r="GF9" s="5"/>
      <c r="GG9" s="5" t="s">
        <v>202</v>
      </c>
      <c r="GH9" s="325"/>
      <c r="GI9" s="18">
        <v>37</v>
      </c>
      <c r="GJ9" s="13">
        <f>SUM(GK9:GL9)</f>
        <v>75</v>
      </c>
      <c r="GK9" s="18">
        <v>36</v>
      </c>
      <c r="GL9" s="18">
        <v>39</v>
      </c>
      <c r="GM9" s="18">
        <v>37</v>
      </c>
      <c r="GN9" s="13">
        <f>SUM(GO9:GP9)</f>
        <v>64</v>
      </c>
      <c r="GO9" s="18">
        <v>30</v>
      </c>
      <c r="GP9" s="19">
        <v>34</v>
      </c>
    </row>
    <row r="10" spans="1:198" s="8" customFormat="1" ht="13.5" customHeight="1">
      <c r="A10" s="5"/>
      <c r="B10" s="5"/>
      <c r="C10" s="5"/>
      <c r="D10" s="694" t="s">
        <v>547</v>
      </c>
      <c r="E10" s="694"/>
      <c r="F10" s="694"/>
      <c r="G10" s="694"/>
      <c r="H10" s="694"/>
      <c r="I10" s="694"/>
      <c r="J10" s="5"/>
      <c r="K10" s="18">
        <f aca="true" t="shared" si="14" ref="K10:R10">SUM(K11:K24)</f>
        <v>42</v>
      </c>
      <c r="L10" s="19">
        <f>SUM(L11:L24)</f>
        <v>70</v>
      </c>
      <c r="M10" s="18">
        <f t="shared" si="14"/>
        <v>33</v>
      </c>
      <c r="N10" s="18">
        <f t="shared" si="14"/>
        <v>37</v>
      </c>
      <c r="O10" s="18">
        <f t="shared" si="14"/>
        <v>101</v>
      </c>
      <c r="P10" s="19">
        <f>SUM(P11:P24)</f>
        <v>231</v>
      </c>
      <c r="Q10" s="18">
        <f t="shared" si="14"/>
        <v>95</v>
      </c>
      <c r="R10" s="19">
        <f t="shared" si="14"/>
        <v>136</v>
      </c>
      <c r="S10" s="5"/>
      <c r="T10" s="5"/>
      <c r="U10" s="5"/>
      <c r="V10" s="5"/>
      <c r="W10" s="30" t="s">
        <v>214</v>
      </c>
      <c r="X10" s="5"/>
      <c r="Y10" s="5" t="s">
        <v>201</v>
      </c>
      <c r="Z10" s="5"/>
      <c r="AA10" s="5" t="s">
        <v>202</v>
      </c>
      <c r="AB10" s="12"/>
      <c r="AC10" s="18">
        <v>10</v>
      </c>
      <c r="AD10" s="18">
        <f t="shared" si="0"/>
        <v>19</v>
      </c>
      <c r="AE10" s="18">
        <v>11</v>
      </c>
      <c r="AF10" s="18">
        <v>8</v>
      </c>
      <c r="AG10" s="18">
        <v>12</v>
      </c>
      <c r="AH10" s="19">
        <f t="shared" si="1"/>
        <v>19</v>
      </c>
      <c r="AI10" s="18">
        <v>14</v>
      </c>
      <c r="AJ10" s="19">
        <v>5</v>
      </c>
      <c r="AK10" s="5"/>
      <c r="AL10" s="5"/>
      <c r="AM10" s="5"/>
      <c r="AN10" s="676" t="s">
        <v>456</v>
      </c>
      <c r="AO10" s="676"/>
      <c r="AP10" s="676"/>
      <c r="AQ10" s="676"/>
      <c r="AR10" s="676"/>
      <c r="AS10" s="676"/>
      <c r="AT10" s="325"/>
      <c r="AU10" s="18">
        <v>108</v>
      </c>
      <c r="AV10" s="19">
        <f>SUM(AW10:AX10)</f>
        <v>189</v>
      </c>
      <c r="AW10" s="18">
        <v>95</v>
      </c>
      <c r="AX10" s="18">
        <v>94</v>
      </c>
      <c r="AY10" s="18">
        <v>107</v>
      </c>
      <c r="AZ10" s="19">
        <f>SUM(BA10:BB10)</f>
        <v>171</v>
      </c>
      <c r="BA10" s="18">
        <v>92</v>
      </c>
      <c r="BB10" s="19">
        <v>79</v>
      </c>
      <c r="BC10" s="5"/>
      <c r="BD10" s="5"/>
      <c r="BE10" s="5"/>
      <c r="BF10" s="5"/>
      <c r="BG10" s="30" t="s">
        <v>468</v>
      </c>
      <c r="BH10" s="5"/>
      <c r="BI10" s="5" t="s">
        <v>201</v>
      </c>
      <c r="BJ10" s="5"/>
      <c r="BK10" s="5" t="s">
        <v>202</v>
      </c>
      <c r="BL10" s="12"/>
      <c r="BM10" s="18">
        <v>17</v>
      </c>
      <c r="BN10" s="19">
        <f t="shared" si="2"/>
        <v>31</v>
      </c>
      <c r="BO10" s="18">
        <v>16</v>
      </c>
      <c r="BP10" s="18">
        <v>15</v>
      </c>
      <c r="BQ10" s="18">
        <v>13</v>
      </c>
      <c r="BR10" s="19">
        <f t="shared" si="3"/>
        <v>25</v>
      </c>
      <c r="BS10" s="18">
        <v>14</v>
      </c>
      <c r="BT10" s="19">
        <v>11</v>
      </c>
      <c r="BU10" s="5"/>
      <c r="BV10" s="5"/>
      <c r="BW10" s="5"/>
      <c r="BX10" s="676" t="s">
        <v>269</v>
      </c>
      <c r="BY10" s="676"/>
      <c r="BZ10" s="676"/>
      <c r="CA10" s="676"/>
      <c r="CB10" s="676"/>
      <c r="CC10" s="676"/>
      <c r="CD10" s="5"/>
      <c r="CE10" s="18">
        <v>176</v>
      </c>
      <c r="CF10" s="19">
        <f>SUM(CG10:CH10)</f>
        <v>306</v>
      </c>
      <c r="CG10" s="18">
        <v>140</v>
      </c>
      <c r="CH10" s="18">
        <v>166</v>
      </c>
      <c r="CI10" s="18">
        <v>179</v>
      </c>
      <c r="CJ10" s="19">
        <f>SUM(CK10:CL10)</f>
        <v>301</v>
      </c>
      <c r="CK10" s="18">
        <v>149</v>
      </c>
      <c r="CL10" s="19">
        <v>152</v>
      </c>
      <c r="CM10" s="5"/>
      <c r="CN10" s="5"/>
      <c r="CO10" s="5"/>
      <c r="CP10" s="5"/>
      <c r="CQ10" s="30" t="s">
        <v>468</v>
      </c>
      <c r="CR10" s="5"/>
      <c r="CS10" s="5" t="s">
        <v>201</v>
      </c>
      <c r="CT10" s="5"/>
      <c r="CU10" s="5" t="s">
        <v>202</v>
      </c>
      <c r="CV10" s="12"/>
      <c r="CW10" s="18">
        <v>291</v>
      </c>
      <c r="CX10" s="19">
        <f t="shared" si="4"/>
        <v>672</v>
      </c>
      <c r="CY10" s="18">
        <v>299</v>
      </c>
      <c r="CZ10" s="18">
        <v>373</v>
      </c>
      <c r="DA10" s="18">
        <v>272</v>
      </c>
      <c r="DB10" s="19">
        <f t="shared" si="5"/>
        <v>614</v>
      </c>
      <c r="DC10" s="18">
        <v>267</v>
      </c>
      <c r="DD10" s="19">
        <v>347</v>
      </c>
      <c r="DE10" s="5"/>
      <c r="DF10" s="5"/>
      <c r="DG10" s="5"/>
      <c r="DH10" s="5"/>
      <c r="DI10" s="30" t="s">
        <v>467</v>
      </c>
      <c r="DJ10" s="5"/>
      <c r="DK10" s="5" t="s">
        <v>201</v>
      </c>
      <c r="DL10" s="5"/>
      <c r="DM10" s="5" t="s">
        <v>202</v>
      </c>
      <c r="DN10" s="12"/>
      <c r="DO10" s="189">
        <v>666</v>
      </c>
      <c r="DP10" s="19">
        <f t="shared" si="6"/>
        <v>1249</v>
      </c>
      <c r="DQ10" s="189">
        <v>629</v>
      </c>
      <c r="DR10" s="189">
        <v>620</v>
      </c>
      <c r="DS10" s="189">
        <v>629</v>
      </c>
      <c r="DT10" s="19">
        <f t="shared" si="7"/>
        <v>1177</v>
      </c>
      <c r="DU10" s="189">
        <v>596</v>
      </c>
      <c r="DV10" s="190">
        <v>581</v>
      </c>
      <c r="DW10" s="5"/>
      <c r="DX10" s="5"/>
      <c r="DY10" s="5"/>
      <c r="DZ10" s="676" t="s">
        <v>310</v>
      </c>
      <c r="EA10" s="676"/>
      <c r="EB10" s="676"/>
      <c r="EC10" s="676"/>
      <c r="ED10" s="676"/>
      <c r="EE10" s="676"/>
      <c r="EF10" s="5"/>
      <c r="EG10" s="18">
        <f>SUM(EG11:EG13)</f>
        <v>1059</v>
      </c>
      <c r="EH10" s="19">
        <f t="shared" si="8"/>
        <v>2533</v>
      </c>
      <c r="EI10" s="18">
        <f>SUM(EI11:EI13)</f>
        <v>1202</v>
      </c>
      <c r="EJ10" s="18">
        <f>SUM(EJ11:EJ13)</f>
        <v>1331</v>
      </c>
      <c r="EK10" s="18">
        <f>SUM(EK11:EK13)</f>
        <v>1045</v>
      </c>
      <c r="EL10" s="19">
        <f t="shared" si="9"/>
        <v>2466</v>
      </c>
      <c r="EM10" s="18">
        <f>SUM(EM11:EM13)</f>
        <v>1176</v>
      </c>
      <c r="EN10" s="19">
        <f>SUM(EN11:EN13)</f>
        <v>1290</v>
      </c>
      <c r="EO10" s="5"/>
      <c r="EP10" s="5"/>
      <c r="EQ10" s="5"/>
      <c r="ER10" s="5"/>
      <c r="ES10" s="30" t="s">
        <v>207</v>
      </c>
      <c r="ET10" s="5"/>
      <c r="EU10" s="5" t="s">
        <v>201</v>
      </c>
      <c r="EV10" s="5"/>
      <c r="EW10" s="5" t="s">
        <v>202</v>
      </c>
      <c r="EX10" s="326"/>
      <c r="EY10" s="18">
        <v>158</v>
      </c>
      <c r="EZ10" s="19">
        <f t="shared" si="10"/>
        <v>368</v>
      </c>
      <c r="FA10" s="18">
        <v>178</v>
      </c>
      <c r="FB10" s="18">
        <v>190</v>
      </c>
      <c r="FC10" s="18">
        <v>148</v>
      </c>
      <c r="FD10" s="19">
        <f t="shared" si="11"/>
        <v>326</v>
      </c>
      <c r="FE10" s="18">
        <v>165</v>
      </c>
      <c r="FF10" s="19">
        <v>161</v>
      </c>
      <c r="FG10" s="5"/>
      <c r="FH10" s="5"/>
      <c r="FI10" s="5"/>
      <c r="FJ10" s="5"/>
      <c r="FK10" s="30" t="s">
        <v>467</v>
      </c>
      <c r="FL10" s="5"/>
      <c r="FM10" s="5" t="s">
        <v>201</v>
      </c>
      <c r="FN10" s="5"/>
      <c r="FO10" s="5" t="s">
        <v>202</v>
      </c>
      <c r="FP10" s="325"/>
      <c r="FQ10" s="18">
        <v>134</v>
      </c>
      <c r="FR10" s="19">
        <f t="shared" si="12"/>
        <v>288</v>
      </c>
      <c r="FS10" s="18">
        <v>127</v>
      </c>
      <c r="FT10" s="18">
        <v>161</v>
      </c>
      <c r="FU10" s="18">
        <v>110</v>
      </c>
      <c r="FV10" s="19">
        <f aca="true" t="shared" si="15" ref="FV10:FV44">SUM(FW10:FX10)</f>
        <v>211</v>
      </c>
      <c r="FW10" s="18">
        <v>96</v>
      </c>
      <c r="FX10" s="19">
        <v>115</v>
      </c>
      <c r="FY10" s="5"/>
      <c r="FZ10" s="5"/>
      <c r="GA10" s="5"/>
      <c r="GB10" s="5"/>
      <c r="GC10" s="30" t="s">
        <v>226</v>
      </c>
      <c r="GD10" s="5"/>
      <c r="GE10" s="5" t="s">
        <v>201</v>
      </c>
      <c r="GF10" s="5"/>
      <c r="GG10" s="5" t="s">
        <v>202</v>
      </c>
      <c r="GH10" s="325"/>
      <c r="GI10" s="18">
        <v>31</v>
      </c>
      <c r="GJ10" s="13">
        <f>SUM(GK10:GL10)</f>
        <v>77</v>
      </c>
      <c r="GK10" s="18">
        <v>33</v>
      </c>
      <c r="GL10" s="18">
        <v>44</v>
      </c>
      <c r="GM10" s="18">
        <v>28</v>
      </c>
      <c r="GN10" s="13">
        <f>SUM(GO10:GP10)</f>
        <v>59</v>
      </c>
      <c r="GO10" s="18">
        <v>26</v>
      </c>
      <c r="GP10" s="19">
        <v>33</v>
      </c>
    </row>
    <row r="11" spans="1:198" ht="13.5" customHeight="1">
      <c r="A11" s="5"/>
      <c r="B11" s="5"/>
      <c r="C11" s="5"/>
      <c r="D11" s="5"/>
      <c r="E11" s="30" t="s">
        <v>467</v>
      </c>
      <c r="F11" s="5"/>
      <c r="G11" s="5" t="s">
        <v>201</v>
      </c>
      <c r="H11" s="5"/>
      <c r="I11" s="5" t="s">
        <v>202</v>
      </c>
      <c r="J11" s="9"/>
      <c r="K11" s="189">
        <v>0</v>
      </c>
      <c r="L11" s="190">
        <f aca="true" t="shared" si="16" ref="L11:L24">SUM(M11:N11)</f>
        <v>0</v>
      </c>
      <c r="M11" s="189">
        <v>0</v>
      </c>
      <c r="N11" s="189">
        <v>0</v>
      </c>
      <c r="O11" s="189">
        <v>0</v>
      </c>
      <c r="P11" s="190">
        <f aca="true" t="shared" si="17" ref="P11:P24">SUM(Q11:R11)</f>
        <v>0</v>
      </c>
      <c r="Q11" s="189">
        <v>0</v>
      </c>
      <c r="R11" s="190">
        <v>0</v>
      </c>
      <c r="S11" s="5"/>
      <c r="T11" s="5"/>
      <c r="U11" s="5"/>
      <c r="V11" s="5"/>
      <c r="W11" s="31" t="s">
        <v>215</v>
      </c>
      <c r="X11" s="5"/>
      <c r="Y11" s="5" t="s">
        <v>201</v>
      </c>
      <c r="Z11" s="5"/>
      <c r="AA11" s="5" t="s">
        <v>202</v>
      </c>
      <c r="AB11" s="12"/>
      <c r="AC11" s="18">
        <v>37</v>
      </c>
      <c r="AD11" s="18">
        <f t="shared" si="0"/>
        <v>59</v>
      </c>
      <c r="AE11" s="18">
        <v>25</v>
      </c>
      <c r="AF11" s="18">
        <v>34</v>
      </c>
      <c r="AG11" s="18">
        <v>46</v>
      </c>
      <c r="AH11" s="19">
        <f t="shared" si="1"/>
        <v>64</v>
      </c>
      <c r="AI11" s="18">
        <v>30</v>
      </c>
      <c r="AJ11" s="19">
        <v>34</v>
      </c>
      <c r="AK11" s="5"/>
      <c r="AL11" s="14"/>
      <c r="AM11" s="14"/>
      <c r="AN11" s="676" t="s">
        <v>230</v>
      </c>
      <c r="AO11" s="676"/>
      <c r="AP11" s="676"/>
      <c r="AQ11" s="676"/>
      <c r="AR11" s="676"/>
      <c r="AS11" s="676"/>
      <c r="AT11" s="325"/>
      <c r="AU11" s="18">
        <v>15</v>
      </c>
      <c r="AV11" s="19">
        <f>SUM(AW11:AX11)</f>
        <v>28</v>
      </c>
      <c r="AW11" s="18">
        <v>13</v>
      </c>
      <c r="AX11" s="18">
        <v>15</v>
      </c>
      <c r="AY11" s="18">
        <v>49</v>
      </c>
      <c r="AZ11" s="19">
        <f>SUM(BA11:BB11)</f>
        <v>61</v>
      </c>
      <c r="BA11" s="18">
        <v>11</v>
      </c>
      <c r="BB11" s="19">
        <v>50</v>
      </c>
      <c r="BC11" s="5"/>
      <c r="BD11" s="5"/>
      <c r="BE11" s="5"/>
      <c r="BF11" s="5"/>
      <c r="BG11" s="30" t="s">
        <v>226</v>
      </c>
      <c r="BH11" s="5"/>
      <c r="BI11" s="5" t="s">
        <v>201</v>
      </c>
      <c r="BJ11" s="5"/>
      <c r="BK11" s="5" t="s">
        <v>202</v>
      </c>
      <c r="BL11" s="12"/>
      <c r="BM11" s="18">
        <v>55</v>
      </c>
      <c r="BN11" s="19">
        <f t="shared" si="2"/>
        <v>94</v>
      </c>
      <c r="BO11" s="18">
        <v>42</v>
      </c>
      <c r="BP11" s="18">
        <v>52</v>
      </c>
      <c r="BQ11" s="18">
        <v>62</v>
      </c>
      <c r="BR11" s="19">
        <f t="shared" si="3"/>
        <v>97</v>
      </c>
      <c r="BS11" s="18">
        <v>38</v>
      </c>
      <c r="BT11" s="19">
        <v>59</v>
      </c>
      <c r="BU11" s="5"/>
      <c r="BV11" s="5"/>
      <c r="BW11" s="5"/>
      <c r="BX11" s="676" t="s">
        <v>270</v>
      </c>
      <c r="BY11" s="676"/>
      <c r="BZ11" s="676"/>
      <c r="CA11" s="676"/>
      <c r="CB11" s="676"/>
      <c r="CC11" s="676"/>
      <c r="CD11" s="5"/>
      <c r="CE11" s="18">
        <f aca="true" t="shared" si="18" ref="CE11:CL11">SUM(CE12:CE13)</f>
        <v>546</v>
      </c>
      <c r="CF11" s="19">
        <f t="shared" si="18"/>
        <v>977</v>
      </c>
      <c r="CG11" s="18">
        <f t="shared" si="18"/>
        <v>446</v>
      </c>
      <c r="CH11" s="18">
        <f t="shared" si="18"/>
        <v>531</v>
      </c>
      <c r="CI11" s="18">
        <f t="shared" si="18"/>
        <v>531</v>
      </c>
      <c r="CJ11" s="19">
        <f t="shared" si="18"/>
        <v>888</v>
      </c>
      <c r="CK11" s="18">
        <f t="shared" si="18"/>
        <v>425</v>
      </c>
      <c r="CL11" s="19">
        <f t="shared" si="18"/>
        <v>463</v>
      </c>
      <c r="CM11" s="5"/>
      <c r="CN11" s="5"/>
      <c r="CO11" s="5"/>
      <c r="CP11" s="5"/>
      <c r="CQ11" s="30" t="s">
        <v>226</v>
      </c>
      <c r="CR11" s="5"/>
      <c r="CS11" s="5" t="s">
        <v>201</v>
      </c>
      <c r="CT11" s="5"/>
      <c r="CU11" s="5" t="s">
        <v>202</v>
      </c>
      <c r="CV11" s="12"/>
      <c r="CW11" s="18">
        <v>453</v>
      </c>
      <c r="CX11" s="19">
        <f t="shared" si="4"/>
        <v>1050</v>
      </c>
      <c r="CY11" s="18">
        <v>450</v>
      </c>
      <c r="CZ11" s="18">
        <v>600</v>
      </c>
      <c r="DA11" s="18">
        <v>450</v>
      </c>
      <c r="DB11" s="19">
        <f t="shared" si="5"/>
        <v>977</v>
      </c>
      <c r="DC11" s="18">
        <v>414</v>
      </c>
      <c r="DD11" s="19">
        <v>563</v>
      </c>
      <c r="DE11" s="5"/>
      <c r="DF11" s="5"/>
      <c r="DG11" s="5"/>
      <c r="DH11" s="5"/>
      <c r="DI11" s="30" t="s">
        <v>226</v>
      </c>
      <c r="DJ11" s="5"/>
      <c r="DK11" s="5" t="s">
        <v>201</v>
      </c>
      <c r="DL11" s="5"/>
      <c r="DM11" s="5" t="s">
        <v>202</v>
      </c>
      <c r="DN11" s="12"/>
      <c r="DO11" s="189">
        <v>897</v>
      </c>
      <c r="DP11" s="19">
        <f t="shared" si="6"/>
        <v>1514</v>
      </c>
      <c r="DQ11" s="189">
        <v>802</v>
      </c>
      <c r="DR11" s="189">
        <v>712</v>
      </c>
      <c r="DS11" s="189">
        <v>868</v>
      </c>
      <c r="DT11" s="19">
        <f t="shared" si="7"/>
        <v>1445</v>
      </c>
      <c r="DU11" s="189">
        <v>737</v>
      </c>
      <c r="DV11" s="190">
        <v>708</v>
      </c>
      <c r="DW11" s="5"/>
      <c r="DX11" s="5"/>
      <c r="DY11" s="5"/>
      <c r="DZ11" s="5"/>
      <c r="EA11" s="30" t="s">
        <v>225</v>
      </c>
      <c r="EB11" s="5"/>
      <c r="EC11" s="5" t="s">
        <v>201</v>
      </c>
      <c r="ED11" s="5"/>
      <c r="EE11" s="5" t="s">
        <v>202</v>
      </c>
      <c r="EF11" s="12"/>
      <c r="EG11" s="18">
        <v>341</v>
      </c>
      <c r="EH11" s="19">
        <f t="shared" si="8"/>
        <v>801</v>
      </c>
      <c r="EI11" s="18">
        <v>377</v>
      </c>
      <c r="EJ11" s="18">
        <v>424</v>
      </c>
      <c r="EK11" s="18">
        <v>334</v>
      </c>
      <c r="EL11" s="19">
        <f t="shared" si="9"/>
        <v>797</v>
      </c>
      <c r="EM11" s="18">
        <v>368</v>
      </c>
      <c r="EN11" s="19">
        <v>429</v>
      </c>
      <c r="EO11" s="5"/>
      <c r="EP11" s="5"/>
      <c r="EQ11" s="5"/>
      <c r="ER11" s="5"/>
      <c r="ES11" s="30" t="s">
        <v>208</v>
      </c>
      <c r="ET11" s="5"/>
      <c r="EU11" s="5" t="s">
        <v>201</v>
      </c>
      <c r="EV11" s="5"/>
      <c r="EW11" s="5" t="s">
        <v>202</v>
      </c>
      <c r="EX11" s="326"/>
      <c r="EY11" s="18">
        <v>174</v>
      </c>
      <c r="EZ11" s="19">
        <f t="shared" si="10"/>
        <v>416</v>
      </c>
      <c r="FA11" s="18">
        <v>201</v>
      </c>
      <c r="FB11" s="18">
        <v>215</v>
      </c>
      <c r="FC11" s="18">
        <v>157</v>
      </c>
      <c r="FD11" s="19">
        <f t="shared" si="11"/>
        <v>352</v>
      </c>
      <c r="FE11" s="18">
        <v>163</v>
      </c>
      <c r="FF11" s="19">
        <v>189</v>
      </c>
      <c r="FG11" s="5"/>
      <c r="FH11" s="5"/>
      <c r="FI11" s="5"/>
      <c r="FJ11" s="5"/>
      <c r="FK11" s="30" t="s">
        <v>226</v>
      </c>
      <c r="FL11" s="5"/>
      <c r="FM11" s="5" t="s">
        <v>201</v>
      </c>
      <c r="FN11" s="5"/>
      <c r="FO11" s="5" t="s">
        <v>202</v>
      </c>
      <c r="FP11" s="325"/>
      <c r="FQ11" s="18">
        <v>35</v>
      </c>
      <c r="FR11" s="19">
        <f t="shared" si="12"/>
        <v>169</v>
      </c>
      <c r="FS11" s="18">
        <v>67</v>
      </c>
      <c r="FT11" s="18">
        <v>102</v>
      </c>
      <c r="FU11" s="18">
        <v>31</v>
      </c>
      <c r="FV11" s="19">
        <f t="shared" si="15"/>
        <v>184</v>
      </c>
      <c r="FW11" s="18">
        <v>75</v>
      </c>
      <c r="FX11" s="19">
        <v>109</v>
      </c>
      <c r="FY11" s="5"/>
      <c r="FZ11" s="2"/>
      <c r="GA11" s="2"/>
      <c r="GB11" s="2"/>
      <c r="GC11" s="30" t="s">
        <v>207</v>
      </c>
      <c r="GD11" s="5"/>
      <c r="GE11" s="5" t="s">
        <v>201</v>
      </c>
      <c r="GF11" s="5"/>
      <c r="GG11" s="5" t="s">
        <v>202</v>
      </c>
      <c r="GH11" s="2"/>
      <c r="GI11" s="18">
        <v>61</v>
      </c>
      <c r="GJ11" s="13">
        <f aca="true" t="shared" si="19" ref="GJ11:GJ40">SUM(GK11:GL11)</f>
        <v>141</v>
      </c>
      <c r="GK11" s="18">
        <v>70</v>
      </c>
      <c r="GL11" s="18">
        <v>71</v>
      </c>
      <c r="GM11" s="18">
        <v>59</v>
      </c>
      <c r="GN11" s="13">
        <f aca="true" t="shared" si="20" ref="GN11:GN40">SUM(GO11:GP11)</f>
        <v>133</v>
      </c>
      <c r="GO11" s="18">
        <v>61</v>
      </c>
      <c r="GP11" s="19">
        <v>72</v>
      </c>
    </row>
    <row r="12" spans="1:198" ht="13.5" customHeight="1">
      <c r="A12" s="5"/>
      <c r="B12" s="5"/>
      <c r="C12" s="5"/>
      <c r="D12" s="5"/>
      <c r="E12" s="30" t="s">
        <v>469</v>
      </c>
      <c r="F12" s="5"/>
      <c r="G12" s="5" t="s">
        <v>201</v>
      </c>
      <c r="H12" s="5"/>
      <c r="I12" s="5" t="s">
        <v>202</v>
      </c>
      <c r="J12" s="9"/>
      <c r="K12" s="189">
        <v>15</v>
      </c>
      <c r="L12" s="190">
        <f t="shared" si="16"/>
        <v>20</v>
      </c>
      <c r="M12" s="189">
        <v>10</v>
      </c>
      <c r="N12" s="189">
        <v>10</v>
      </c>
      <c r="O12" s="189">
        <v>11</v>
      </c>
      <c r="P12" s="190">
        <f t="shared" si="17"/>
        <v>13</v>
      </c>
      <c r="Q12" s="189">
        <v>8</v>
      </c>
      <c r="R12" s="190">
        <v>5</v>
      </c>
      <c r="S12" s="5"/>
      <c r="T12" s="5"/>
      <c r="U12" s="5"/>
      <c r="V12" s="5"/>
      <c r="W12" s="31" t="s">
        <v>200</v>
      </c>
      <c r="X12" s="5"/>
      <c r="Y12" s="5" t="s">
        <v>201</v>
      </c>
      <c r="Z12" s="5"/>
      <c r="AA12" s="5" t="s">
        <v>202</v>
      </c>
      <c r="AB12" s="12"/>
      <c r="AC12" s="18">
        <v>15</v>
      </c>
      <c r="AD12" s="18">
        <f t="shared" si="0"/>
        <v>18</v>
      </c>
      <c r="AE12" s="18">
        <v>9</v>
      </c>
      <c r="AF12" s="18">
        <v>9</v>
      </c>
      <c r="AG12" s="18">
        <v>24</v>
      </c>
      <c r="AH12" s="19">
        <f t="shared" si="1"/>
        <v>29</v>
      </c>
      <c r="AI12" s="18">
        <v>18</v>
      </c>
      <c r="AJ12" s="19">
        <v>11</v>
      </c>
      <c r="AK12" s="5"/>
      <c r="AL12" s="5"/>
      <c r="AM12" s="5"/>
      <c r="AN12" s="676" t="s">
        <v>229</v>
      </c>
      <c r="AO12" s="676"/>
      <c r="AP12" s="676"/>
      <c r="AQ12" s="676"/>
      <c r="AR12" s="676"/>
      <c r="AS12" s="676"/>
      <c r="AT12" s="325"/>
      <c r="AU12" s="18">
        <v>0</v>
      </c>
      <c r="AV12" s="19">
        <f>SUM(AV13:AV15)</f>
        <v>0</v>
      </c>
      <c r="AW12" s="18">
        <f>SUM(AW13:AW15)</f>
        <v>0</v>
      </c>
      <c r="AX12" s="18">
        <f>SUM(AX13:AX15)</f>
        <v>0</v>
      </c>
      <c r="AY12" s="18">
        <v>0</v>
      </c>
      <c r="AZ12" s="19">
        <f>SUM(AZ13:AZ15)</f>
        <v>0</v>
      </c>
      <c r="BA12" s="18">
        <f>SUM(BA13:BA15)</f>
        <v>0</v>
      </c>
      <c r="BB12" s="19">
        <f>SUM(BB13:BB15)</f>
        <v>0</v>
      </c>
      <c r="BC12" s="5"/>
      <c r="BD12" s="5"/>
      <c r="BE12" s="5"/>
      <c r="BF12" s="5"/>
      <c r="BG12" s="30" t="s">
        <v>207</v>
      </c>
      <c r="BH12" s="5"/>
      <c r="BI12" s="5" t="s">
        <v>201</v>
      </c>
      <c r="BJ12" s="5"/>
      <c r="BK12" s="5" t="s">
        <v>202</v>
      </c>
      <c r="BL12" s="12"/>
      <c r="BM12" s="18">
        <v>62</v>
      </c>
      <c r="BN12" s="19">
        <f t="shared" si="2"/>
        <v>108</v>
      </c>
      <c r="BO12" s="18">
        <v>43</v>
      </c>
      <c r="BP12" s="18">
        <v>65</v>
      </c>
      <c r="BQ12" s="18">
        <v>60</v>
      </c>
      <c r="BR12" s="19">
        <f t="shared" si="3"/>
        <v>105</v>
      </c>
      <c r="BS12" s="18">
        <v>42</v>
      </c>
      <c r="BT12" s="19">
        <v>63</v>
      </c>
      <c r="BU12" s="5"/>
      <c r="BV12" s="5"/>
      <c r="BW12" s="5"/>
      <c r="BX12" s="5"/>
      <c r="BY12" s="30" t="s">
        <v>467</v>
      </c>
      <c r="BZ12" s="5"/>
      <c r="CA12" s="5" t="s">
        <v>201</v>
      </c>
      <c r="CB12" s="5"/>
      <c r="CC12" s="5" t="s">
        <v>202</v>
      </c>
      <c r="CD12" s="5"/>
      <c r="CE12" s="18">
        <v>258</v>
      </c>
      <c r="CF12" s="19">
        <f>SUM(CG12:CH12)</f>
        <v>497</v>
      </c>
      <c r="CG12" s="18">
        <v>241</v>
      </c>
      <c r="CH12" s="18">
        <v>256</v>
      </c>
      <c r="CI12" s="18">
        <v>249</v>
      </c>
      <c r="CJ12" s="19">
        <f>SUM(CK12:CL12)</f>
        <v>455</v>
      </c>
      <c r="CK12" s="18">
        <v>226</v>
      </c>
      <c r="CL12" s="19">
        <v>229</v>
      </c>
      <c r="CM12" s="8"/>
      <c r="CN12" s="5"/>
      <c r="CO12" s="5"/>
      <c r="CP12" s="5"/>
      <c r="CQ12" s="30" t="s">
        <v>207</v>
      </c>
      <c r="CR12" s="5"/>
      <c r="CS12" s="5" t="s">
        <v>201</v>
      </c>
      <c r="CT12" s="5"/>
      <c r="CU12" s="5" t="s">
        <v>202</v>
      </c>
      <c r="CV12" s="12"/>
      <c r="CW12" s="18">
        <v>162</v>
      </c>
      <c r="CX12" s="19">
        <f t="shared" si="4"/>
        <v>376</v>
      </c>
      <c r="CY12" s="18">
        <v>183</v>
      </c>
      <c r="CZ12" s="18">
        <v>193</v>
      </c>
      <c r="DA12" s="18">
        <v>148</v>
      </c>
      <c r="DB12" s="19">
        <f t="shared" si="5"/>
        <v>327</v>
      </c>
      <c r="DC12" s="18">
        <v>155</v>
      </c>
      <c r="DD12" s="19">
        <v>172</v>
      </c>
      <c r="DE12" s="5"/>
      <c r="DF12" s="5"/>
      <c r="DG12" s="5"/>
      <c r="DH12" s="5"/>
      <c r="DI12" s="30" t="s">
        <v>207</v>
      </c>
      <c r="DJ12" s="5"/>
      <c r="DK12" s="5" t="s">
        <v>201</v>
      </c>
      <c r="DL12" s="5"/>
      <c r="DM12" s="5" t="s">
        <v>202</v>
      </c>
      <c r="DN12" s="12"/>
      <c r="DO12" s="189">
        <v>657</v>
      </c>
      <c r="DP12" s="19">
        <f t="shared" si="6"/>
        <v>1511</v>
      </c>
      <c r="DQ12" s="189">
        <v>660</v>
      </c>
      <c r="DR12" s="189">
        <v>851</v>
      </c>
      <c r="DS12" s="189">
        <v>636</v>
      </c>
      <c r="DT12" s="19">
        <f t="shared" si="7"/>
        <v>1391</v>
      </c>
      <c r="DU12" s="189">
        <v>610</v>
      </c>
      <c r="DV12" s="190">
        <v>781</v>
      </c>
      <c r="DW12" s="5"/>
      <c r="DX12" s="5"/>
      <c r="DY12" s="5"/>
      <c r="DZ12" s="5"/>
      <c r="EA12" s="30" t="s">
        <v>226</v>
      </c>
      <c r="EB12" s="5"/>
      <c r="EC12" s="5" t="s">
        <v>201</v>
      </c>
      <c r="ED12" s="5"/>
      <c r="EE12" s="5" t="s">
        <v>202</v>
      </c>
      <c r="EF12" s="12"/>
      <c r="EG12" s="18">
        <v>343</v>
      </c>
      <c r="EH12" s="19">
        <f t="shared" si="8"/>
        <v>828</v>
      </c>
      <c r="EI12" s="18">
        <v>387</v>
      </c>
      <c r="EJ12" s="18">
        <v>441</v>
      </c>
      <c r="EK12" s="18">
        <v>341</v>
      </c>
      <c r="EL12" s="19">
        <f t="shared" si="9"/>
        <v>806</v>
      </c>
      <c r="EM12" s="18">
        <v>376</v>
      </c>
      <c r="EN12" s="19">
        <v>430</v>
      </c>
      <c r="EO12" s="5"/>
      <c r="EP12" s="5"/>
      <c r="EQ12" s="5"/>
      <c r="ER12" s="5"/>
      <c r="ES12" s="30" t="s">
        <v>209</v>
      </c>
      <c r="ET12" s="5"/>
      <c r="EU12" s="5" t="s">
        <v>201</v>
      </c>
      <c r="EV12" s="5"/>
      <c r="EW12" s="5" t="s">
        <v>202</v>
      </c>
      <c r="EX12" s="326"/>
      <c r="EY12" s="18">
        <v>183</v>
      </c>
      <c r="EZ12" s="19">
        <f t="shared" si="10"/>
        <v>403</v>
      </c>
      <c r="FA12" s="18">
        <v>190</v>
      </c>
      <c r="FB12" s="18">
        <v>213</v>
      </c>
      <c r="FC12" s="18">
        <v>191</v>
      </c>
      <c r="FD12" s="19">
        <f t="shared" si="11"/>
        <v>381</v>
      </c>
      <c r="FE12" s="18">
        <v>182</v>
      </c>
      <c r="FF12" s="19">
        <v>199</v>
      </c>
      <c r="FG12" s="5"/>
      <c r="FH12" s="5"/>
      <c r="FI12" s="5"/>
      <c r="FJ12" s="5"/>
      <c r="FK12" s="30" t="s">
        <v>207</v>
      </c>
      <c r="FL12" s="5"/>
      <c r="FM12" s="5" t="s">
        <v>201</v>
      </c>
      <c r="FN12" s="5"/>
      <c r="FO12" s="5" t="s">
        <v>202</v>
      </c>
      <c r="FP12" s="325"/>
      <c r="FQ12" s="18">
        <v>111</v>
      </c>
      <c r="FR12" s="13">
        <f t="shared" si="12"/>
        <v>278</v>
      </c>
      <c r="FS12" s="18">
        <v>131</v>
      </c>
      <c r="FT12" s="18">
        <v>147</v>
      </c>
      <c r="FU12" s="18">
        <v>107</v>
      </c>
      <c r="FV12" s="13">
        <f t="shared" si="15"/>
        <v>251</v>
      </c>
      <c r="FW12" s="18">
        <v>119</v>
      </c>
      <c r="FX12" s="19">
        <v>132</v>
      </c>
      <c r="FY12" s="5"/>
      <c r="FZ12" s="2"/>
      <c r="GA12" s="2"/>
      <c r="GB12" s="676" t="s">
        <v>610</v>
      </c>
      <c r="GC12" s="676"/>
      <c r="GD12" s="676"/>
      <c r="GE12" s="676"/>
      <c r="GF12" s="676"/>
      <c r="GG12" s="676"/>
      <c r="GH12" s="2"/>
      <c r="GI12" s="18">
        <f>GI13</f>
        <v>6</v>
      </c>
      <c r="GJ12" s="13">
        <f>SUM(GK12:GL12)</f>
        <v>11</v>
      </c>
      <c r="GK12" s="18">
        <f>GK13</f>
        <v>6</v>
      </c>
      <c r="GL12" s="18">
        <f>GL13</f>
        <v>5</v>
      </c>
      <c r="GM12" s="18">
        <f>GM13</f>
        <v>5</v>
      </c>
      <c r="GN12" s="13">
        <f t="shared" si="20"/>
        <v>9</v>
      </c>
      <c r="GO12" s="18">
        <f>GO13</f>
        <v>4</v>
      </c>
      <c r="GP12" s="19">
        <f>GP13</f>
        <v>5</v>
      </c>
    </row>
    <row r="13" spans="1:198" ht="13.5" customHeight="1">
      <c r="A13" s="5"/>
      <c r="B13" s="5"/>
      <c r="C13" s="5"/>
      <c r="D13" s="5"/>
      <c r="E13" s="30" t="s">
        <v>207</v>
      </c>
      <c r="F13" s="5"/>
      <c r="G13" s="5" t="s">
        <v>201</v>
      </c>
      <c r="H13" s="5"/>
      <c r="I13" s="5" t="s">
        <v>202</v>
      </c>
      <c r="J13" s="9"/>
      <c r="K13" s="189">
        <v>3</v>
      </c>
      <c r="L13" s="190">
        <f t="shared" si="16"/>
        <v>6</v>
      </c>
      <c r="M13" s="189">
        <v>3</v>
      </c>
      <c r="N13" s="189">
        <v>3</v>
      </c>
      <c r="O13" s="189">
        <v>58</v>
      </c>
      <c r="P13" s="190">
        <f t="shared" si="17"/>
        <v>111</v>
      </c>
      <c r="Q13" s="189">
        <v>49</v>
      </c>
      <c r="R13" s="190">
        <v>62</v>
      </c>
      <c r="S13" s="5"/>
      <c r="T13" s="5"/>
      <c r="U13" s="5"/>
      <c r="V13" s="676" t="s">
        <v>204</v>
      </c>
      <c r="W13" s="676"/>
      <c r="X13" s="676"/>
      <c r="Y13" s="676"/>
      <c r="Z13" s="676"/>
      <c r="AA13" s="676"/>
      <c r="AB13" s="5"/>
      <c r="AC13" s="18">
        <v>537</v>
      </c>
      <c r="AD13" s="18">
        <f t="shared" si="0"/>
        <v>924</v>
      </c>
      <c r="AE13" s="18">
        <v>393</v>
      </c>
      <c r="AF13" s="18">
        <v>531</v>
      </c>
      <c r="AG13" s="18">
        <v>508</v>
      </c>
      <c r="AH13" s="19">
        <f t="shared" si="1"/>
        <v>845</v>
      </c>
      <c r="AI13" s="18">
        <v>361</v>
      </c>
      <c r="AJ13" s="19">
        <v>484</v>
      </c>
      <c r="AK13" s="5"/>
      <c r="AL13" s="5"/>
      <c r="AM13" s="5"/>
      <c r="AN13" s="5"/>
      <c r="AO13" s="30" t="s">
        <v>467</v>
      </c>
      <c r="AP13" s="5"/>
      <c r="AQ13" s="5" t="s">
        <v>201</v>
      </c>
      <c r="AR13" s="5"/>
      <c r="AS13" s="5" t="s">
        <v>202</v>
      </c>
      <c r="AT13" s="326"/>
      <c r="AU13" s="18">
        <v>0</v>
      </c>
      <c r="AV13" s="19">
        <f aca="true" t="shared" si="21" ref="AV13:AV40">SUM(AW13:AX13)</f>
        <v>0</v>
      </c>
      <c r="AW13" s="18">
        <v>0</v>
      </c>
      <c r="AX13" s="18">
        <v>0</v>
      </c>
      <c r="AY13" s="18">
        <v>0</v>
      </c>
      <c r="AZ13" s="19">
        <f aca="true" t="shared" si="22" ref="AZ13:AZ40">SUM(BA13:BB13)</f>
        <v>0</v>
      </c>
      <c r="BA13" s="18">
        <v>0</v>
      </c>
      <c r="BB13" s="19">
        <v>0</v>
      </c>
      <c r="BC13" s="5"/>
      <c r="BD13" s="5"/>
      <c r="BE13" s="5"/>
      <c r="BF13" s="5"/>
      <c r="BG13" s="30" t="s">
        <v>208</v>
      </c>
      <c r="BH13" s="5"/>
      <c r="BI13" s="5" t="s">
        <v>201</v>
      </c>
      <c r="BJ13" s="5"/>
      <c r="BK13" s="5" t="s">
        <v>202</v>
      </c>
      <c r="BL13" s="12"/>
      <c r="BM13" s="18">
        <v>91</v>
      </c>
      <c r="BN13" s="19">
        <f t="shared" si="2"/>
        <v>133</v>
      </c>
      <c r="BO13" s="18">
        <v>65</v>
      </c>
      <c r="BP13" s="18">
        <v>68</v>
      </c>
      <c r="BQ13" s="18">
        <v>96</v>
      </c>
      <c r="BR13" s="19">
        <f t="shared" si="3"/>
        <v>132</v>
      </c>
      <c r="BS13" s="18">
        <v>65</v>
      </c>
      <c r="BT13" s="19">
        <v>67</v>
      </c>
      <c r="BU13" s="5"/>
      <c r="BV13" s="5"/>
      <c r="BW13" s="5"/>
      <c r="BX13" s="5"/>
      <c r="BY13" s="30" t="s">
        <v>226</v>
      </c>
      <c r="BZ13" s="5"/>
      <c r="CA13" s="5" t="s">
        <v>201</v>
      </c>
      <c r="CB13" s="5"/>
      <c r="CC13" s="5" t="s">
        <v>202</v>
      </c>
      <c r="CD13" s="5"/>
      <c r="CE13" s="18">
        <v>288</v>
      </c>
      <c r="CF13" s="19">
        <f>SUM(CG13:CH13)</f>
        <v>480</v>
      </c>
      <c r="CG13" s="18">
        <v>205</v>
      </c>
      <c r="CH13" s="18">
        <v>275</v>
      </c>
      <c r="CI13" s="18">
        <v>282</v>
      </c>
      <c r="CJ13" s="19">
        <f>SUM(CK13:CL13)</f>
        <v>433</v>
      </c>
      <c r="CK13" s="18">
        <v>199</v>
      </c>
      <c r="CL13" s="19">
        <v>234</v>
      </c>
      <c r="CM13" s="8"/>
      <c r="CN13" s="5"/>
      <c r="CO13" s="5"/>
      <c r="CP13" s="5"/>
      <c r="CQ13" s="30" t="s">
        <v>208</v>
      </c>
      <c r="CR13" s="5"/>
      <c r="CS13" s="5" t="s">
        <v>201</v>
      </c>
      <c r="CT13" s="5"/>
      <c r="CU13" s="5" t="s">
        <v>202</v>
      </c>
      <c r="CV13" s="12"/>
      <c r="CW13" s="18">
        <v>282</v>
      </c>
      <c r="CX13" s="19">
        <f t="shared" si="4"/>
        <v>612</v>
      </c>
      <c r="CY13" s="18">
        <v>311</v>
      </c>
      <c r="CZ13" s="18">
        <v>301</v>
      </c>
      <c r="DA13" s="18">
        <v>214</v>
      </c>
      <c r="DB13" s="19">
        <f t="shared" si="5"/>
        <v>532</v>
      </c>
      <c r="DC13" s="18">
        <v>227</v>
      </c>
      <c r="DD13" s="19">
        <v>305</v>
      </c>
      <c r="DE13" s="8"/>
      <c r="DF13" s="5"/>
      <c r="DG13" s="5"/>
      <c r="DH13" s="5"/>
      <c r="DI13" s="30" t="s">
        <v>208</v>
      </c>
      <c r="DJ13" s="5"/>
      <c r="DK13" s="5" t="s">
        <v>201</v>
      </c>
      <c r="DL13" s="5"/>
      <c r="DM13" s="5" t="s">
        <v>202</v>
      </c>
      <c r="DN13" s="12"/>
      <c r="DO13" s="189">
        <v>0</v>
      </c>
      <c r="DP13" s="19">
        <f t="shared" si="6"/>
        <v>0</v>
      </c>
      <c r="DQ13" s="189">
        <v>0</v>
      </c>
      <c r="DR13" s="189">
        <v>0</v>
      </c>
      <c r="DS13" s="189">
        <v>0</v>
      </c>
      <c r="DT13" s="19">
        <f t="shared" si="7"/>
        <v>0</v>
      </c>
      <c r="DU13" s="189">
        <v>0</v>
      </c>
      <c r="DV13" s="190">
        <v>0</v>
      </c>
      <c r="DW13" s="5"/>
      <c r="DX13" s="5"/>
      <c r="DY13" s="5"/>
      <c r="DZ13" s="5"/>
      <c r="EA13" s="30" t="s">
        <v>207</v>
      </c>
      <c r="EB13" s="5"/>
      <c r="EC13" s="5" t="s">
        <v>201</v>
      </c>
      <c r="ED13" s="5"/>
      <c r="EE13" s="5" t="s">
        <v>202</v>
      </c>
      <c r="EF13" s="12"/>
      <c r="EG13" s="18">
        <v>375</v>
      </c>
      <c r="EH13" s="19">
        <f t="shared" si="8"/>
        <v>904</v>
      </c>
      <c r="EI13" s="18">
        <v>438</v>
      </c>
      <c r="EJ13" s="18">
        <v>466</v>
      </c>
      <c r="EK13" s="18">
        <v>370</v>
      </c>
      <c r="EL13" s="19">
        <f t="shared" si="9"/>
        <v>863</v>
      </c>
      <c r="EM13" s="18">
        <v>432</v>
      </c>
      <c r="EN13" s="19">
        <v>431</v>
      </c>
      <c r="EO13" s="5"/>
      <c r="EP13" s="5"/>
      <c r="EQ13" s="5"/>
      <c r="ER13" s="676" t="s">
        <v>318</v>
      </c>
      <c r="ES13" s="676"/>
      <c r="ET13" s="676"/>
      <c r="EU13" s="676"/>
      <c r="EV13" s="676"/>
      <c r="EW13" s="676"/>
      <c r="EX13" s="325"/>
      <c r="EY13" s="18">
        <f>SUM(EY14:EY16,EY17:EY18)</f>
        <v>1512</v>
      </c>
      <c r="EZ13" s="19">
        <f>SUM(EZ14:EZ18)</f>
        <v>3258</v>
      </c>
      <c r="FA13" s="18">
        <f>SUM(FA14:FA16,FA17:FA18)</f>
        <v>1584</v>
      </c>
      <c r="FB13" s="18">
        <f>SUM(FB14:FB16,FB17:FB18)</f>
        <v>1674</v>
      </c>
      <c r="FC13" s="18">
        <f>SUM(FC14:FC16,FC17:FC18)</f>
        <v>1485</v>
      </c>
      <c r="FD13" s="19">
        <f>SUM(FD14:FD18)</f>
        <v>3089</v>
      </c>
      <c r="FE13" s="18">
        <f>SUM(FE14:FE16,FE17:FE18)</f>
        <v>1495</v>
      </c>
      <c r="FF13" s="19">
        <f>SUM(FF14:FF16,FF17:FF18)</f>
        <v>1594</v>
      </c>
      <c r="FG13" s="5"/>
      <c r="FH13" s="5"/>
      <c r="FI13" s="5"/>
      <c r="FJ13" s="676" t="s">
        <v>555</v>
      </c>
      <c r="FK13" s="676"/>
      <c r="FL13" s="676"/>
      <c r="FM13" s="676"/>
      <c r="FN13" s="676"/>
      <c r="FO13" s="676"/>
      <c r="FP13" s="325"/>
      <c r="FQ13" s="18">
        <f>SUM(FQ14:FQ15)</f>
        <v>76</v>
      </c>
      <c r="FR13" s="13">
        <f t="shared" si="12"/>
        <v>151</v>
      </c>
      <c r="FS13" s="18">
        <f>SUM(FS14:FS15)</f>
        <v>69</v>
      </c>
      <c r="FT13" s="18">
        <f>SUM(FT14:FT15)</f>
        <v>82</v>
      </c>
      <c r="FU13" s="18">
        <f>SUM(FU14:FU15)</f>
        <v>73</v>
      </c>
      <c r="FV13" s="13">
        <f t="shared" si="15"/>
        <v>136</v>
      </c>
      <c r="FW13" s="18">
        <f>SUM(FW14:FW15)</f>
        <v>66</v>
      </c>
      <c r="FX13" s="19">
        <f>SUM(FX14:FX15)</f>
        <v>70</v>
      </c>
      <c r="FY13" s="5"/>
      <c r="FZ13" s="2"/>
      <c r="GA13" s="2"/>
      <c r="GB13" s="2"/>
      <c r="GC13" s="30" t="s">
        <v>225</v>
      </c>
      <c r="GD13" s="5"/>
      <c r="GE13" s="5" t="s">
        <v>201</v>
      </c>
      <c r="GF13" s="5"/>
      <c r="GG13" s="5" t="s">
        <v>202</v>
      </c>
      <c r="GH13" s="2"/>
      <c r="GI13" s="18">
        <v>6</v>
      </c>
      <c r="GJ13" s="13">
        <f t="shared" si="19"/>
        <v>11</v>
      </c>
      <c r="GK13" s="18">
        <v>6</v>
      </c>
      <c r="GL13" s="18">
        <v>5</v>
      </c>
      <c r="GM13" s="18">
        <v>5</v>
      </c>
      <c r="GN13" s="13">
        <f t="shared" si="20"/>
        <v>9</v>
      </c>
      <c r="GO13" s="18">
        <v>4</v>
      </c>
      <c r="GP13" s="19">
        <v>5</v>
      </c>
    </row>
    <row r="14" spans="1:198" ht="13.5" customHeight="1">
      <c r="A14" s="5"/>
      <c r="B14" s="5"/>
      <c r="C14" s="5"/>
      <c r="D14" s="5"/>
      <c r="E14" s="30" t="s">
        <v>208</v>
      </c>
      <c r="F14" s="5"/>
      <c r="G14" s="5" t="s">
        <v>201</v>
      </c>
      <c r="H14" s="5"/>
      <c r="I14" s="5" t="s">
        <v>202</v>
      </c>
      <c r="J14" s="9"/>
      <c r="K14" s="189">
        <v>2</v>
      </c>
      <c r="L14" s="190">
        <f t="shared" si="16"/>
        <v>5</v>
      </c>
      <c r="M14" s="189">
        <v>2</v>
      </c>
      <c r="N14" s="189">
        <v>3</v>
      </c>
      <c r="O14" s="189">
        <v>6</v>
      </c>
      <c r="P14" s="190">
        <f t="shared" si="17"/>
        <v>65</v>
      </c>
      <c r="Q14" s="189">
        <v>20</v>
      </c>
      <c r="R14" s="190">
        <v>45</v>
      </c>
      <c r="S14" s="5"/>
      <c r="T14" s="5"/>
      <c r="U14" s="5"/>
      <c r="V14" s="676" t="s">
        <v>205</v>
      </c>
      <c r="W14" s="676"/>
      <c r="X14" s="676"/>
      <c r="Y14" s="676"/>
      <c r="Z14" s="676"/>
      <c r="AA14" s="676"/>
      <c r="AB14" s="5"/>
      <c r="AC14" s="18">
        <f aca="true" t="shared" si="23" ref="AC14:AJ14">SUM(AC15:AC18)</f>
        <v>45</v>
      </c>
      <c r="AD14" s="18">
        <f>SUM(AD15:AD18)</f>
        <v>61</v>
      </c>
      <c r="AE14" s="18">
        <f t="shared" si="23"/>
        <v>39</v>
      </c>
      <c r="AF14" s="18">
        <f t="shared" si="23"/>
        <v>22</v>
      </c>
      <c r="AG14" s="18">
        <f t="shared" si="23"/>
        <v>71</v>
      </c>
      <c r="AH14" s="19">
        <f>SUM(AH15:AH18)</f>
        <v>86</v>
      </c>
      <c r="AI14" s="18">
        <f t="shared" si="23"/>
        <v>57</v>
      </c>
      <c r="AJ14" s="19">
        <f t="shared" si="23"/>
        <v>29</v>
      </c>
      <c r="AK14" s="5"/>
      <c r="AL14" s="5"/>
      <c r="AM14" s="5"/>
      <c r="AN14" s="5"/>
      <c r="AO14" s="30" t="s">
        <v>226</v>
      </c>
      <c r="AP14" s="5"/>
      <c r="AQ14" s="5" t="s">
        <v>201</v>
      </c>
      <c r="AR14" s="5"/>
      <c r="AS14" s="5" t="s">
        <v>202</v>
      </c>
      <c r="AT14" s="326"/>
      <c r="AU14" s="18">
        <v>0</v>
      </c>
      <c r="AV14" s="19">
        <f t="shared" si="21"/>
        <v>0</v>
      </c>
      <c r="AW14" s="18">
        <v>0</v>
      </c>
      <c r="AX14" s="18">
        <v>0</v>
      </c>
      <c r="AY14" s="18">
        <v>0</v>
      </c>
      <c r="AZ14" s="19">
        <f t="shared" si="22"/>
        <v>0</v>
      </c>
      <c r="BA14" s="18">
        <v>0</v>
      </c>
      <c r="BB14" s="19">
        <v>0</v>
      </c>
      <c r="BC14" s="5"/>
      <c r="BD14" s="5"/>
      <c r="BE14" s="5"/>
      <c r="BF14" s="5"/>
      <c r="BG14" s="30" t="s">
        <v>209</v>
      </c>
      <c r="BH14" s="5"/>
      <c r="BI14" s="5" t="s">
        <v>201</v>
      </c>
      <c r="BJ14" s="5"/>
      <c r="BK14" s="5" t="s">
        <v>202</v>
      </c>
      <c r="BL14" s="12"/>
      <c r="BM14" s="18">
        <v>55</v>
      </c>
      <c r="BN14" s="19">
        <f t="shared" si="2"/>
        <v>89</v>
      </c>
      <c r="BO14" s="18">
        <v>38</v>
      </c>
      <c r="BP14" s="18">
        <v>51</v>
      </c>
      <c r="BQ14" s="18">
        <v>48</v>
      </c>
      <c r="BR14" s="19">
        <f t="shared" si="3"/>
        <v>72</v>
      </c>
      <c r="BS14" s="18">
        <v>32</v>
      </c>
      <c r="BT14" s="19">
        <v>40</v>
      </c>
      <c r="BU14" s="5"/>
      <c r="BV14" s="2"/>
      <c r="BW14" s="2"/>
      <c r="BX14" s="676" t="s">
        <v>271</v>
      </c>
      <c r="BY14" s="676"/>
      <c r="BZ14" s="676"/>
      <c r="CA14" s="676"/>
      <c r="CB14" s="676"/>
      <c r="CC14" s="676"/>
      <c r="CD14" s="5"/>
      <c r="CE14" s="18">
        <f aca="true" t="shared" si="24" ref="CE14:CL14">SUM(CE15:CE16)</f>
        <v>442</v>
      </c>
      <c r="CF14" s="19">
        <f t="shared" si="24"/>
        <v>651</v>
      </c>
      <c r="CG14" s="18">
        <f t="shared" si="24"/>
        <v>299</v>
      </c>
      <c r="CH14" s="18">
        <f t="shared" si="24"/>
        <v>352</v>
      </c>
      <c r="CI14" s="18">
        <f t="shared" si="24"/>
        <v>426</v>
      </c>
      <c r="CJ14" s="19">
        <f t="shared" si="24"/>
        <v>632</v>
      </c>
      <c r="CK14" s="18">
        <f t="shared" si="24"/>
        <v>302</v>
      </c>
      <c r="CL14" s="19">
        <f t="shared" si="24"/>
        <v>330</v>
      </c>
      <c r="CM14" s="8"/>
      <c r="CN14" s="5"/>
      <c r="CO14" s="5"/>
      <c r="CP14" s="5"/>
      <c r="CQ14" s="30" t="s">
        <v>209</v>
      </c>
      <c r="CR14" s="5"/>
      <c r="CS14" s="5" t="s">
        <v>201</v>
      </c>
      <c r="CT14" s="5"/>
      <c r="CU14" s="5" t="s">
        <v>202</v>
      </c>
      <c r="CV14" s="12"/>
      <c r="CW14" s="18">
        <v>385</v>
      </c>
      <c r="CX14" s="19">
        <f t="shared" si="4"/>
        <v>849</v>
      </c>
      <c r="CY14" s="18">
        <v>381</v>
      </c>
      <c r="CZ14" s="18">
        <v>468</v>
      </c>
      <c r="DA14" s="18">
        <v>371</v>
      </c>
      <c r="DB14" s="19">
        <f t="shared" si="5"/>
        <v>805</v>
      </c>
      <c r="DC14" s="18">
        <v>357</v>
      </c>
      <c r="DD14" s="19">
        <v>448</v>
      </c>
      <c r="DE14" s="5"/>
      <c r="DF14" s="5"/>
      <c r="DG14" s="5"/>
      <c r="DH14" s="5"/>
      <c r="DI14" s="30" t="s">
        <v>470</v>
      </c>
      <c r="DJ14" s="5"/>
      <c r="DK14" s="5" t="s">
        <v>201</v>
      </c>
      <c r="DL14" s="5"/>
      <c r="DM14" s="5" t="s">
        <v>202</v>
      </c>
      <c r="DN14" s="12"/>
      <c r="DO14" s="189">
        <v>944</v>
      </c>
      <c r="DP14" s="19">
        <f t="shared" si="6"/>
        <v>1519</v>
      </c>
      <c r="DQ14" s="189">
        <v>802</v>
      </c>
      <c r="DR14" s="189">
        <v>717</v>
      </c>
      <c r="DS14" s="189">
        <v>945</v>
      </c>
      <c r="DT14" s="19">
        <f t="shared" si="7"/>
        <v>1474</v>
      </c>
      <c r="DU14" s="189">
        <v>822</v>
      </c>
      <c r="DV14" s="190">
        <v>652</v>
      </c>
      <c r="DW14" s="5"/>
      <c r="DX14" s="5"/>
      <c r="DY14" s="5"/>
      <c r="DZ14" s="676" t="s">
        <v>312</v>
      </c>
      <c r="EA14" s="676"/>
      <c r="EB14" s="676"/>
      <c r="EC14" s="676"/>
      <c r="ED14" s="676"/>
      <c r="EE14" s="676"/>
      <c r="EF14" s="5"/>
      <c r="EG14" s="18">
        <f>SUM(EG15:EG20)</f>
        <v>2741</v>
      </c>
      <c r="EH14" s="19">
        <f t="shared" si="8"/>
        <v>6874</v>
      </c>
      <c r="EI14" s="18">
        <f>SUM(EI15:EI20)</f>
        <v>3239</v>
      </c>
      <c r="EJ14" s="18">
        <f>SUM(EJ15:EJ20)</f>
        <v>3635</v>
      </c>
      <c r="EK14" s="18">
        <f>SUM(EK15:EK20)</f>
        <v>3077</v>
      </c>
      <c r="EL14" s="19">
        <f t="shared" si="9"/>
        <v>7476</v>
      </c>
      <c r="EM14" s="18">
        <f>SUM(EM15:EM20)</f>
        <v>3529</v>
      </c>
      <c r="EN14" s="19">
        <f>SUM(EN15:EN20)</f>
        <v>3947</v>
      </c>
      <c r="EO14" s="5"/>
      <c r="EP14" s="5"/>
      <c r="EQ14" s="5"/>
      <c r="ER14" s="5"/>
      <c r="ES14" s="30" t="s">
        <v>467</v>
      </c>
      <c r="ET14" s="5"/>
      <c r="EU14" s="5" t="s">
        <v>201</v>
      </c>
      <c r="EV14" s="5"/>
      <c r="EW14" s="5" t="s">
        <v>202</v>
      </c>
      <c r="EX14" s="326"/>
      <c r="EY14" s="18">
        <v>348</v>
      </c>
      <c r="EZ14" s="19">
        <f aca="true" t="shared" si="25" ref="EZ14:EZ39">SUM(FA14:FB14)</f>
        <v>664</v>
      </c>
      <c r="FA14" s="18">
        <v>328</v>
      </c>
      <c r="FB14" s="18">
        <v>336</v>
      </c>
      <c r="FC14" s="18">
        <v>358</v>
      </c>
      <c r="FD14" s="19">
        <f aca="true" t="shared" si="26" ref="FD14:FD39">SUM(FE14:FF14)</f>
        <v>673</v>
      </c>
      <c r="FE14" s="18">
        <v>315</v>
      </c>
      <c r="FF14" s="19">
        <v>358</v>
      </c>
      <c r="FG14" s="5"/>
      <c r="FH14" s="5"/>
      <c r="FI14" s="5"/>
      <c r="FJ14" s="5"/>
      <c r="FK14" s="30" t="s">
        <v>467</v>
      </c>
      <c r="FL14" s="5"/>
      <c r="FM14" s="5" t="s">
        <v>201</v>
      </c>
      <c r="FN14" s="5"/>
      <c r="FO14" s="5" t="s">
        <v>202</v>
      </c>
      <c r="FP14" s="325"/>
      <c r="FQ14" s="18">
        <v>49</v>
      </c>
      <c r="FR14" s="13">
        <f t="shared" si="12"/>
        <v>98</v>
      </c>
      <c r="FS14" s="18">
        <v>41</v>
      </c>
      <c r="FT14" s="18">
        <v>57</v>
      </c>
      <c r="FU14" s="18">
        <v>43</v>
      </c>
      <c r="FV14" s="13">
        <f t="shared" si="15"/>
        <v>86</v>
      </c>
      <c r="FW14" s="18">
        <v>40</v>
      </c>
      <c r="FX14" s="19">
        <v>46</v>
      </c>
      <c r="FY14" s="5"/>
      <c r="FZ14" s="2"/>
      <c r="GA14" s="2"/>
      <c r="GB14" s="676" t="s">
        <v>611</v>
      </c>
      <c r="GC14" s="676"/>
      <c r="GD14" s="676"/>
      <c r="GE14" s="676"/>
      <c r="GF14" s="676"/>
      <c r="GG14" s="676"/>
      <c r="GH14" s="2"/>
      <c r="GI14" s="18">
        <f>SUM(GI15:GI17)</f>
        <v>111</v>
      </c>
      <c r="GJ14" s="13">
        <f t="shared" si="19"/>
        <v>215</v>
      </c>
      <c r="GK14" s="18">
        <f>SUM(GK15:GK17)</f>
        <v>107</v>
      </c>
      <c r="GL14" s="18">
        <f>SUM(GL15:GL17)</f>
        <v>108</v>
      </c>
      <c r="GM14" s="18">
        <f>SUM(GM15:GM17)</f>
        <v>123</v>
      </c>
      <c r="GN14" s="13">
        <f t="shared" si="20"/>
        <v>209</v>
      </c>
      <c r="GO14" s="18">
        <f>SUM(GO15:GO17)</f>
        <v>118</v>
      </c>
      <c r="GP14" s="19">
        <f>SUM(GP15:GP17)</f>
        <v>91</v>
      </c>
    </row>
    <row r="15" spans="1:198" ht="13.5" customHeight="1">
      <c r="A15" s="5"/>
      <c r="B15" s="5"/>
      <c r="C15" s="5"/>
      <c r="D15" s="5"/>
      <c r="E15" s="30" t="s">
        <v>209</v>
      </c>
      <c r="F15" s="5"/>
      <c r="G15" s="5" t="s">
        <v>201</v>
      </c>
      <c r="H15" s="5"/>
      <c r="I15" s="5" t="s">
        <v>202</v>
      </c>
      <c r="J15" s="9"/>
      <c r="K15" s="189">
        <v>4</v>
      </c>
      <c r="L15" s="190">
        <f t="shared" si="16"/>
        <v>9</v>
      </c>
      <c r="M15" s="189">
        <v>4</v>
      </c>
      <c r="N15" s="189">
        <v>5</v>
      </c>
      <c r="O15" s="189">
        <v>2</v>
      </c>
      <c r="P15" s="190">
        <f t="shared" si="17"/>
        <v>5</v>
      </c>
      <c r="Q15" s="189">
        <v>2</v>
      </c>
      <c r="R15" s="190">
        <v>3</v>
      </c>
      <c r="S15" s="5"/>
      <c r="T15" s="5"/>
      <c r="U15" s="5"/>
      <c r="V15" s="5"/>
      <c r="W15" s="30" t="s">
        <v>471</v>
      </c>
      <c r="X15" s="5"/>
      <c r="Y15" s="5" t="s">
        <v>201</v>
      </c>
      <c r="Z15" s="5"/>
      <c r="AA15" s="5" t="s">
        <v>202</v>
      </c>
      <c r="AB15" s="12"/>
      <c r="AC15" s="18">
        <v>0</v>
      </c>
      <c r="AD15" s="18">
        <f>SUM(AE15:AF15)</f>
        <v>0</v>
      </c>
      <c r="AE15" s="18">
        <v>0</v>
      </c>
      <c r="AF15" s="18">
        <v>0</v>
      </c>
      <c r="AG15" s="18">
        <v>7</v>
      </c>
      <c r="AH15" s="19">
        <f>SUM(AI15:AJ15)</f>
        <v>7</v>
      </c>
      <c r="AI15" s="18">
        <v>6</v>
      </c>
      <c r="AJ15" s="19">
        <v>1</v>
      </c>
      <c r="AK15" s="5"/>
      <c r="AL15" s="5"/>
      <c r="AM15" s="5"/>
      <c r="AN15" s="5"/>
      <c r="AO15" s="30" t="s">
        <v>207</v>
      </c>
      <c r="AP15" s="5"/>
      <c r="AQ15" s="5" t="s">
        <v>201</v>
      </c>
      <c r="AR15" s="5"/>
      <c r="AS15" s="5" t="s">
        <v>202</v>
      </c>
      <c r="AT15" s="326"/>
      <c r="AU15" s="18">
        <v>0</v>
      </c>
      <c r="AV15" s="19">
        <f t="shared" si="21"/>
        <v>0</v>
      </c>
      <c r="AW15" s="18">
        <v>0</v>
      </c>
      <c r="AX15" s="18">
        <v>0</v>
      </c>
      <c r="AY15" s="18">
        <v>0</v>
      </c>
      <c r="AZ15" s="19">
        <f t="shared" si="22"/>
        <v>0</v>
      </c>
      <c r="BA15" s="18">
        <v>0</v>
      </c>
      <c r="BB15" s="19">
        <v>0</v>
      </c>
      <c r="BC15" s="5"/>
      <c r="BD15" s="5"/>
      <c r="BE15" s="5"/>
      <c r="BF15" s="5"/>
      <c r="BG15" s="30" t="s">
        <v>210</v>
      </c>
      <c r="BH15" s="5"/>
      <c r="BI15" s="5" t="s">
        <v>201</v>
      </c>
      <c r="BJ15" s="5"/>
      <c r="BK15" s="5" t="s">
        <v>202</v>
      </c>
      <c r="BL15" s="12"/>
      <c r="BM15" s="18">
        <v>90</v>
      </c>
      <c r="BN15" s="19">
        <f t="shared" si="2"/>
        <v>177</v>
      </c>
      <c r="BO15" s="18">
        <v>77</v>
      </c>
      <c r="BP15" s="18">
        <v>100</v>
      </c>
      <c r="BQ15" s="18">
        <v>75</v>
      </c>
      <c r="BR15" s="19">
        <f t="shared" si="3"/>
        <v>148</v>
      </c>
      <c r="BS15" s="18">
        <v>69</v>
      </c>
      <c r="BT15" s="19">
        <v>79</v>
      </c>
      <c r="BU15" s="5"/>
      <c r="BV15" s="2"/>
      <c r="BW15" s="2"/>
      <c r="BX15" s="5"/>
      <c r="BY15" s="30" t="s">
        <v>467</v>
      </c>
      <c r="BZ15" s="5"/>
      <c r="CA15" s="5" t="s">
        <v>201</v>
      </c>
      <c r="CB15" s="5"/>
      <c r="CC15" s="5" t="s">
        <v>202</v>
      </c>
      <c r="CD15" s="5"/>
      <c r="CE15" s="18">
        <v>356</v>
      </c>
      <c r="CF15" s="19">
        <f>SUM(CG15:CH15)</f>
        <v>514</v>
      </c>
      <c r="CG15" s="18">
        <v>243</v>
      </c>
      <c r="CH15" s="18">
        <v>271</v>
      </c>
      <c r="CI15" s="18">
        <v>345</v>
      </c>
      <c r="CJ15" s="19">
        <f>SUM(CK15:CL15)</f>
        <v>505</v>
      </c>
      <c r="CK15" s="18">
        <v>247</v>
      </c>
      <c r="CL15" s="19">
        <v>258</v>
      </c>
      <c r="CM15" s="8"/>
      <c r="CN15" s="5"/>
      <c r="CO15" s="5"/>
      <c r="CP15" s="5"/>
      <c r="CQ15" s="30" t="s">
        <v>210</v>
      </c>
      <c r="CR15" s="5"/>
      <c r="CS15" s="5" t="s">
        <v>201</v>
      </c>
      <c r="CT15" s="5"/>
      <c r="CU15" s="5" t="s">
        <v>202</v>
      </c>
      <c r="CV15" s="12"/>
      <c r="CW15" s="18">
        <v>745</v>
      </c>
      <c r="CX15" s="19">
        <f t="shared" si="4"/>
        <v>1659</v>
      </c>
      <c r="CY15" s="18">
        <v>777</v>
      </c>
      <c r="CZ15" s="18">
        <v>882</v>
      </c>
      <c r="DA15" s="18">
        <v>732</v>
      </c>
      <c r="DB15" s="19">
        <f t="shared" si="5"/>
        <v>1569</v>
      </c>
      <c r="DC15" s="18">
        <v>729</v>
      </c>
      <c r="DD15" s="19">
        <v>840</v>
      </c>
      <c r="DE15" s="5"/>
      <c r="DF15" s="5"/>
      <c r="DG15" s="5"/>
      <c r="DH15" s="676" t="s">
        <v>300</v>
      </c>
      <c r="DI15" s="676"/>
      <c r="DJ15" s="676"/>
      <c r="DK15" s="676"/>
      <c r="DL15" s="676"/>
      <c r="DM15" s="676"/>
      <c r="DN15" s="5"/>
      <c r="DO15" s="18">
        <f>SUM(DO16:DO19)</f>
        <v>4360</v>
      </c>
      <c r="DP15" s="19">
        <f t="shared" si="6"/>
        <v>9499</v>
      </c>
      <c r="DQ15" s="18">
        <f>SUM(DQ16:DQ19)</f>
        <v>4639</v>
      </c>
      <c r="DR15" s="18">
        <f>SUM(DR16:DR19)</f>
        <v>4860</v>
      </c>
      <c r="DS15" s="18">
        <f>SUM(DS16:DS19)</f>
        <v>4432</v>
      </c>
      <c r="DT15" s="19">
        <f t="shared" si="7"/>
        <v>9294</v>
      </c>
      <c r="DU15" s="18">
        <f>SUM(DU16:DU19)</f>
        <v>4578</v>
      </c>
      <c r="DV15" s="19">
        <f>SUM(DV16:DV19)</f>
        <v>4716</v>
      </c>
      <c r="DW15" s="5"/>
      <c r="DX15" s="5"/>
      <c r="DY15" s="5"/>
      <c r="DZ15" s="5"/>
      <c r="EA15" s="30" t="s">
        <v>483</v>
      </c>
      <c r="EB15" s="5"/>
      <c r="EC15" s="5" t="s">
        <v>201</v>
      </c>
      <c r="ED15" s="5"/>
      <c r="EE15" s="5" t="s">
        <v>202</v>
      </c>
      <c r="EF15" s="12"/>
      <c r="EG15" s="18">
        <v>657</v>
      </c>
      <c r="EH15" s="19">
        <f t="shared" si="8"/>
        <v>1432</v>
      </c>
      <c r="EI15" s="18">
        <v>661</v>
      </c>
      <c r="EJ15" s="18">
        <v>771</v>
      </c>
      <c r="EK15" s="18">
        <v>671</v>
      </c>
      <c r="EL15" s="19">
        <f t="shared" si="9"/>
        <v>1394</v>
      </c>
      <c r="EM15" s="18">
        <v>653</v>
      </c>
      <c r="EN15" s="19">
        <v>741</v>
      </c>
      <c r="EO15" s="5"/>
      <c r="EP15" s="5"/>
      <c r="EQ15" s="5"/>
      <c r="ER15" s="5"/>
      <c r="ES15" s="30" t="s">
        <v>226</v>
      </c>
      <c r="ET15" s="5"/>
      <c r="EU15" s="5" t="s">
        <v>201</v>
      </c>
      <c r="EV15" s="5"/>
      <c r="EW15" s="5" t="s">
        <v>202</v>
      </c>
      <c r="EX15" s="326"/>
      <c r="EY15" s="18">
        <v>377</v>
      </c>
      <c r="EZ15" s="19">
        <f t="shared" si="25"/>
        <v>771</v>
      </c>
      <c r="FA15" s="18">
        <v>391</v>
      </c>
      <c r="FB15" s="18">
        <v>380</v>
      </c>
      <c r="FC15" s="18">
        <v>367</v>
      </c>
      <c r="FD15" s="19">
        <f t="shared" si="26"/>
        <v>722</v>
      </c>
      <c r="FE15" s="18">
        <v>372</v>
      </c>
      <c r="FF15" s="19">
        <v>350</v>
      </c>
      <c r="FG15" s="5"/>
      <c r="FH15" s="5"/>
      <c r="FI15" s="5"/>
      <c r="FJ15" s="5"/>
      <c r="FK15" s="30" t="s">
        <v>226</v>
      </c>
      <c r="FL15" s="5"/>
      <c r="FM15" s="5" t="s">
        <v>201</v>
      </c>
      <c r="FN15" s="5"/>
      <c r="FO15" s="5" t="s">
        <v>202</v>
      </c>
      <c r="FP15" s="325"/>
      <c r="FQ15" s="18">
        <v>27</v>
      </c>
      <c r="FR15" s="13">
        <f t="shared" si="12"/>
        <v>53</v>
      </c>
      <c r="FS15" s="18">
        <v>28</v>
      </c>
      <c r="FT15" s="18">
        <v>25</v>
      </c>
      <c r="FU15" s="18">
        <v>30</v>
      </c>
      <c r="FV15" s="13">
        <f t="shared" si="15"/>
        <v>50</v>
      </c>
      <c r="FW15" s="18">
        <v>26</v>
      </c>
      <c r="FX15" s="19">
        <v>24</v>
      </c>
      <c r="FY15" s="5"/>
      <c r="FZ15" s="2"/>
      <c r="GA15" s="2"/>
      <c r="GB15" s="2"/>
      <c r="GC15" s="30" t="s">
        <v>467</v>
      </c>
      <c r="GD15" s="5"/>
      <c r="GE15" s="5" t="s">
        <v>201</v>
      </c>
      <c r="GF15" s="5"/>
      <c r="GG15" s="5" t="s">
        <v>202</v>
      </c>
      <c r="GH15" s="2"/>
      <c r="GI15" s="18">
        <v>25</v>
      </c>
      <c r="GJ15" s="13">
        <f t="shared" si="19"/>
        <v>25</v>
      </c>
      <c r="GK15" s="18">
        <v>21</v>
      </c>
      <c r="GL15" s="18">
        <v>4</v>
      </c>
      <c r="GM15" s="18">
        <v>29</v>
      </c>
      <c r="GN15" s="13">
        <f t="shared" si="20"/>
        <v>29</v>
      </c>
      <c r="GO15" s="18">
        <v>27</v>
      </c>
      <c r="GP15" s="19">
        <v>2</v>
      </c>
    </row>
    <row r="16" spans="1:198" ht="13.5" customHeight="1">
      <c r="A16" s="5"/>
      <c r="B16" s="5"/>
      <c r="C16" s="5"/>
      <c r="D16" s="5"/>
      <c r="E16" s="30" t="s">
        <v>210</v>
      </c>
      <c r="F16" s="5"/>
      <c r="G16" s="5" t="s">
        <v>201</v>
      </c>
      <c r="H16" s="5"/>
      <c r="I16" s="5" t="s">
        <v>202</v>
      </c>
      <c r="J16" s="9"/>
      <c r="K16" s="189">
        <v>1</v>
      </c>
      <c r="L16" s="190">
        <f t="shared" si="16"/>
        <v>2</v>
      </c>
      <c r="M16" s="189">
        <v>1</v>
      </c>
      <c r="N16" s="189">
        <v>1</v>
      </c>
      <c r="O16" s="189">
        <v>1</v>
      </c>
      <c r="P16" s="190">
        <f t="shared" si="17"/>
        <v>2</v>
      </c>
      <c r="Q16" s="189">
        <v>1</v>
      </c>
      <c r="R16" s="190">
        <v>1</v>
      </c>
      <c r="S16" s="5"/>
      <c r="T16" s="5"/>
      <c r="U16" s="5"/>
      <c r="V16" s="5"/>
      <c r="W16" s="30" t="s">
        <v>472</v>
      </c>
      <c r="X16" s="5"/>
      <c r="Y16" s="5" t="s">
        <v>201</v>
      </c>
      <c r="Z16" s="5"/>
      <c r="AA16" s="5" t="s">
        <v>202</v>
      </c>
      <c r="AB16" s="12"/>
      <c r="AC16" s="18">
        <v>15</v>
      </c>
      <c r="AD16" s="18">
        <f>SUM(AE16:AF16)</f>
        <v>24</v>
      </c>
      <c r="AE16" s="18">
        <v>15</v>
      </c>
      <c r="AF16" s="18">
        <v>9</v>
      </c>
      <c r="AG16" s="18">
        <v>25</v>
      </c>
      <c r="AH16" s="19">
        <f>SUM(AI16:AJ16)</f>
        <v>34</v>
      </c>
      <c r="AI16" s="18">
        <v>23</v>
      </c>
      <c r="AJ16" s="19">
        <v>11</v>
      </c>
      <c r="AK16" s="32"/>
      <c r="AL16" s="687" t="s">
        <v>231</v>
      </c>
      <c r="AM16" s="687"/>
      <c r="AN16" s="687"/>
      <c r="AO16" s="687"/>
      <c r="AP16" s="687"/>
      <c r="AQ16" s="687"/>
      <c r="AR16" s="687"/>
      <c r="AS16" s="687"/>
      <c r="AT16" s="690"/>
      <c r="AU16" s="323">
        <f>SUM(AU17:AU22,AU32:AU41,AU51:AU57,BM7)</f>
        <v>10668</v>
      </c>
      <c r="AV16" s="188">
        <f t="shared" si="21"/>
        <v>20123</v>
      </c>
      <c r="AW16" s="323">
        <f>SUM(AW17:AW22,AW32:AW41,AW51:AW57,BO7)</f>
        <v>9325</v>
      </c>
      <c r="AX16" s="323">
        <f>SUM(AX17:AX22,AX32:AX41,AX51:AX57,BP7)</f>
        <v>10798</v>
      </c>
      <c r="AY16" s="323">
        <f>SUM(AY17:AY22,AY32:AY41,AY51:AY57,BQ7)</f>
        <v>10408</v>
      </c>
      <c r="AZ16" s="188">
        <f>SUM(BA16:BB16)</f>
        <v>19153</v>
      </c>
      <c r="BA16" s="323">
        <f>SUM(BA17:BA22,BA32:BA41,BA51:BA57,BS7)</f>
        <v>8825</v>
      </c>
      <c r="BB16" s="188">
        <f>SUM(BB17:BB22,BB32:BB41,BB51:BB57,BT7)</f>
        <v>10328</v>
      </c>
      <c r="BC16" s="5"/>
      <c r="BD16" s="5"/>
      <c r="BE16" s="5"/>
      <c r="BF16" s="5"/>
      <c r="BG16" s="30" t="s">
        <v>211</v>
      </c>
      <c r="BH16" s="5"/>
      <c r="BI16" s="5" t="s">
        <v>201</v>
      </c>
      <c r="BJ16" s="5"/>
      <c r="BK16" s="5" t="s">
        <v>202</v>
      </c>
      <c r="BL16" s="12"/>
      <c r="BM16" s="18">
        <v>49</v>
      </c>
      <c r="BN16" s="19">
        <f t="shared" si="2"/>
        <v>76</v>
      </c>
      <c r="BO16" s="18">
        <v>29</v>
      </c>
      <c r="BP16" s="18">
        <v>47</v>
      </c>
      <c r="BQ16" s="18">
        <v>37</v>
      </c>
      <c r="BR16" s="19">
        <f t="shared" si="3"/>
        <v>58</v>
      </c>
      <c r="BS16" s="18">
        <v>25</v>
      </c>
      <c r="BT16" s="19">
        <v>33</v>
      </c>
      <c r="BU16" s="5"/>
      <c r="BV16" s="2"/>
      <c r="BW16" s="2"/>
      <c r="BX16" s="5"/>
      <c r="BY16" s="30" t="s">
        <v>226</v>
      </c>
      <c r="BZ16" s="5"/>
      <c r="CA16" s="5" t="s">
        <v>201</v>
      </c>
      <c r="CB16" s="5"/>
      <c r="CC16" s="5" t="s">
        <v>202</v>
      </c>
      <c r="CD16" s="5"/>
      <c r="CE16" s="18">
        <v>86</v>
      </c>
      <c r="CF16" s="19">
        <f>SUM(CG16:CH16)</f>
        <v>137</v>
      </c>
      <c r="CG16" s="18">
        <v>56</v>
      </c>
      <c r="CH16" s="18">
        <v>81</v>
      </c>
      <c r="CI16" s="18">
        <v>81</v>
      </c>
      <c r="CJ16" s="19">
        <f>SUM(CK16:CL16)</f>
        <v>127</v>
      </c>
      <c r="CK16" s="18">
        <v>55</v>
      </c>
      <c r="CL16" s="19">
        <v>72</v>
      </c>
      <c r="CM16" s="8"/>
      <c r="CN16" s="5"/>
      <c r="CO16" s="5"/>
      <c r="CP16" s="5"/>
      <c r="CQ16" s="30" t="s">
        <v>211</v>
      </c>
      <c r="CR16" s="5"/>
      <c r="CS16" s="5" t="s">
        <v>201</v>
      </c>
      <c r="CT16" s="5"/>
      <c r="CU16" s="5" t="s">
        <v>202</v>
      </c>
      <c r="CV16" s="12"/>
      <c r="CW16" s="18">
        <v>770</v>
      </c>
      <c r="CX16" s="19">
        <f t="shared" si="4"/>
        <v>1738</v>
      </c>
      <c r="CY16" s="18">
        <v>814</v>
      </c>
      <c r="CZ16" s="18">
        <v>924</v>
      </c>
      <c r="DA16" s="18">
        <v>738</v>
      </c>
      <c r="DB16" s="19">
        <f t="shared" si="5"/>
        <v>1584</v>
      </c>
      <c r="DC16" s="18">
        <v>738</v>
      </c>
      <c r="DD16" s="19">
        <v>846</v>
      </c>
      <c r="DE16" s="5"/>
      <c r="DF16" s="5"/>
      <c r="DG16" s="5"/>
      <c r="DH16" s="5"/>
      <c r="DI16" s="30" t="s">
        <v>467</v>
      </c>
      <c r="DJ16" s="5"/>
      <c r="DK16" s="5" t="s">
        <v>201</v>
      </c>
      <c r="DL16" s="5"/>
      <c r="DM16" s="5" t="s">
        <v>202</v>
      </c>
      <c r="DN16" s="15"/>
      <c r="DO16" s="18">
        <v>1259</v>
      </c>
      <c r="DP16" s="19">
        <f t="shared" si="6"/>
        <v>2622</v>
      </c>
      <c r="DQ16" s="18">
        <v>1298</v>
      </c>
      <c r="DR16" s="18">
        <v>1324</v>
      </c>
      <c r="DS16" s="18">
        <v>1227</v>
      </c>
      <c r="DT16" s="19">
        <f t="shared" si="7"/>
        <v>2414</v>
      </c>
      <c r="DU16" s="18">
        <v>1211</v>
      </c>
      <c r="DV16" s="19">
        <v>1203</v>
      </c>
      <c r="DW16" s="5"/>
      <c r="DX16" s="5"/>
      <c r="DY16" s="5"/>
      <c r="DZ16" s="5"/>
      <c r="EA16" s="30" t="s">
        <v>226</v>
      </c>
      <c r="EB16" s="5"/>
      <c r="EC16" s="5" t="s">
        <v>201</v>
      </c>
      <c r="ED16" s="5"/>
      <c r="EE16" s="5" t="s">
        <v>202</v>
      </c>
      <c r="EF16" s="12"/>
      <c r="EG16" s="18">
        <v>409</v>
      </c>
      <c r="EH16" s="19">
        <f t="shared" si="8"/>
        <v>1048</v>
      </c>
      <c r="EI16" s="18">
        <v>475</v>
      </c>
      <c r="EJ16" s="18">
        <v>573</v>
      </c>
      <c r="EK16" s="18">
        <v>431</v>
      </c>
      <c r="EL16" s="19">
        <f t="shared" si="9"/>
        <v>1066</v>
      </c>
      <c r="EM16" s="18">
        <v>492</v>
      </c>
      <c r="EN16" s="19">
        <v>574</v>
      </c>
      <c r="EO16" s="5"/>
      <c r="EP16" s="5"/>
      <c r="EQ16" s="5"/>
      <c r="ER16" s="5"/>
      <c r="ES16" s="30" t="s">
        <v>207</v>
      </c>
      <c r="ET16" s="5"/>
      <c r="EU16" s="5" t="s">
        <v>201</v>
      </c>
      <c r="EV16" s="5"/>
      <c r="EW16" s="5" t="s">
        <v>202</v>
      </c>
      <c r="EX16" s="326"/>
      <c r="EY16" s="18">
        <v>377</v>
      </c>
      <c r="EZ16" s="19">
        <f t="shared" si="25"/>
        <v>920</v>
      </c>
      <c r="FA16" s="18">
        <v>433</v>
      </c>
      <c r="FB16" s="18">
        <v>487</v>
      </c>
      <c r="FC16" s="18">
        <v>374</v>
      </c>
      <c r="FD16" s="19">
        <f t="shared" si="26"/>
        <v>903</v>
      </c>
      <c r="FE16" s="18">
        <v>428</v>
      </c>
      <c r="FF16" s="19">
        <v>475</v>
      </c>
      <c r="FG16" s="5"/>
      <c r="FH16" s="5"/>
      <c r="FI16" s="5"/>
      <c r="FJ16" s="676" t="s">
        <v>556</v>
      </c>
      <c r="FK16" s="676"/>
      <c r="FL16" s="676"/>
      <c r="FM16" s="676"/>
      <c r="FN16" s="676"/>
      <c r="FO16" s="676"/>
      <c r="FP16" s="325"/>
      <c r="FQ16" s="18">
        <f>SUM(FQ17:FQ19)</f>
        <v>65</v>
      </c>
      <c r="FR16" s="13">
        <f t="shared" si="12"/>
        <v>151</v>
      </c>
      <c r="FS16" s="18">
        <f>SUM(FS17:FS19)</f>
        <v>67</v>
      </c>
      <c r="FT16" s="18">
        <f>SUM(FT17:FT19)</f>
        <v>84</v>
      </c>
      <c r="FU16" s="18">
        <f>SUM(FU17:FU19)</f>
        <v>60</v>
      </c>
      <c r="FV16" s="13">
        <f t="shared" si="15"/>
        <v>131</v>
      </c>
      <c r="FW16" s="18">
        <f>SUM(FW17:FW19)</f>
        <v>62</v>
      </c>
      <c r="FX16" s="19">
        <f>SUM(FX17:FX19)</f>
        <v>69</v>
      </c>
      <c r="FY16" s="5"/>
      <c r="FZ16" s="2"/>
      <c r="GA16" s="2"/>
      <c r="GB16" s="2"/>
      <c r="GC16" s="30" t="s">
        <v>226</v>
      </c>
      <c r="GD16" s="5"/>
      <c r="GE16" s="5" t="s">
        <v>201</v>
      </c>
      <c r="GF16" s="5"/>
      <c r="GG16" s="5" t="s">
        <v>202</v>
      </c>
      <c r="GH16" s="2"/>
      <c r="GI16" s="18">
        <v>31</v>
      </c>
      <c r="GJ16" s="13">
        <f t="shared" si="19"/>
        <v>79</v>
      </c>
      <c r="GK16" s="18">
        <v>36</v>
      </c>
      <c r="GL16" s="18">
        <v>43</v>
      </c>
      <c r="GM16" s="18">
        <v>34</v>
      </c>
      <c r="GN16" s="13">
        <f t="shared" si="20"/>
        <v>71</v>
      </c>
      <c r="GO16" s="18">
        <v>33</v>
      </c>
      <c r="GP16" s="19">
        <v>38</v>
      </c>
    </row>
    <row r="17" spans="1:198" ht="13.5" customHeight="1">
      <c r="A17" s="5"/>
      <c r="B17" s="5"/>
      <c r="C17" s="5"/>
      <c r="D17" s="5"/>
      <c r="E17" s="30" t="s">
        <v>211</v>
      </c>
      <c r="F17" s="5"/>
      <c r="G17" s="5" t="s">
        <v>201</v>
      </c>
      <c r="H17" s="5"/>
      <c r="I17" s="5" t="s">
        <v>202</v>
      </c>
      <c r="J17" s="9"/>
      <c r="K17" s="189">
        <v>0</v>
      </c>
      <c r="L17" s="190">
        <f t="shared" si="16"/>
        <v>0</v>
      </c>
      <c r="M17" s="189">
        <v>0</v>
      </c>
      <c r="N17" s="189">
        <v>0</v>
      </c>
      <c r="O17" s="189">
        <v>0</v>
      </c>
      <c r="P17" s="190">
        <f t="shared" si="17"/>
        <v>0</v>
      </c>
      <c r="Q17" s="189">
        <v>0</v>
      </c>
      <c r="R17" s="190">
        <v>0</v>
      </c>
      <c r="S17" s="5"/>
      <c r="T17" s="5"/>
      <c r="U17" s="5"/>
      <c r="V17" s="5"/>
      <c r="W17" s="30" t="s">
        <v>473</v>
      </c>
      <c r="X17" s="5"/>
      <c r="Y17" s="5" t="s">
        <v>201</v>
      </c>
      <c r="Z17" s="5"/>
      <c r="AA17" s="5" t="s">
        <v>202</v>
      </c>
      <c r="AB17" s="12"/>
      <c r="AC17" s="18">
        <v>25</v>
      </c>
      <c r="AD17" s="18">
        <f>SUM(AE17:AF17)</f>
        <v>30</v>
      </c>
      <c r="AE17" s="18">
        <v>23</v>
      </c>
      <c r="AF17" s="18">
        <v>7</v>
      </c>
      <c r="AG17" s="18">
        <v>35</v>
      </c>
      <c r="AH17" s="19">
        <f>SUM(AI17:AJ17)</f>
        <v>39</v>
      </c>
      <c r="AI17" s="18">
        <v>26</v>
      </c>
      <c r="AJ17" s="19">
        <v>13</v>
      </c>
      <c r="AK17" s="5"/>
      <c r="AL17" s="5"/>
      <c r="AM17" s="5"/>
      <c r="AN17" s="676" t="s">
        <v>232</v>
      </c>
      <c r="AO17" s="676"/>
      <c r="AP17" s="676"/>
      <c r="AQ17" s="676"/>
      <c r="AR17" s="676"/>
      <c r="AS17" s="676"/>
      <c r="AT17" s="325"/>
      <c r="AU17" s="18">
        <v>434</v>
      </c>
      <c r="AV17" s="19">
        <f t="shared" si="21"/>
        <v>777</v>
      </c>
      <c r="AW17" s="18">
        <v>371</v>
      </c>
      <c r="AX17" s="18">
        <v>406</v>
      </c>
      <c r="AY17" s="18">
        <v>437</v>
      </c>
      <c r="AZ17" s="19">
        <f t="shared" si="22"/>
        <v>721</v>
      </c>
      <c r="BA17" s="18">
        <v>346</v>
      </c>
      <c r="BB17" s="19">
        <v>375</v>
      </c>
      <c r="BC17" s="5"/>
      <c r="BD17" s="5"/>
      <c r="BE17" s="5"/>
      <c r="BF17" s="5"/>
      <c r="BG17" s="30" t="s">
        <v>213</v>
      </c>
      <c r="BH17" s="5"/>
      <c r="BI17" s="5" t="s">
        <v>201</v>
      </c>
      <c r="BJ17" s="5"/>
      <c r="BK17" s="5" t="s">
        <v>202</v>
      </c>
      <c r="BL17" s="12"/>
      <c r="BM17" s="18">
        <v>33</v>
      </c>
      <c r="BN17" s="19">
        <f t="shared" si="2"/>
        <v>64</v>
      </c>
      <c r="BO17" s="18">
        <v>28</v>
      </c>
      <c r="BP17" s="18">
        <v>36</v>
      </c>
      <c r="BQ17" s="18">
        <v>28</v>
      </c>
      <c r="BR17" s="19">
        <f t="shared" si="3"/>
        <v>66</v>
      </c>
      <c r="BS17" s="18">
        <v>28</v>
      </c>
      <c r="BT17" s="19">
        <v>38</v>
      </c>
      <c r="BU17" s="5"/>
      <c r="BV17" s="2"/>
      <c r="BW17" s="2"/>
      <c r="BX17" s="676" t="s">
        <v>272</v>
      </c>
      <c r="BY17" s="676"/>
      <c r="BZ17" s="676"/>
      <c r="CA17" s="676"/>
      <c r="CB17" s="676"/>
      <c r="CC17" s="676"/>
      <c r="CD17" s="5"/>
      <c r="CE17" s="18">
        <v>542</v>
      </c>
      <c r="CF17" s="19">
        <f>SUM(CG17:CH17)</f>
        <v>1101</v>
      </c>
      <c r="CG17" s="18">
        <v>502</v>
      </c>
      <c r="CH17" s="18">
        <v>599</v>
      </c>
      <c r="CI17" s="18">
        <v>538</v>
      </c>
      <c r="CJ17" s="19">
        <f>SUM(CK17:CL17)</f>
        <v>1054</v>
      </c>
      <c r="CK17" s="18">
        <v>496</v>
      </c>
      <c r="CL17" s="19">
        <v>558</v>
      </c>
      <c r="CM17" s="8"/>
      <c r="CN17" s="5"/>
      <c r="CO17" s="5"/>
      <c r="CP17" s="5"/>
      <c r="CQ17" s="30" t="s">
        <v>213</v>
      </c>
      <c r="CR17" s="5"/>
      <c r="CS17" s="5" t="s">
        <v>201</v>
      </c>
      <c r="CT17" s="5"/>
      <c r="CU17" s="5" t="s">
        <v>202</v>
      </c>
      <c r="CV17" s="12"/>
      <c r="CW17" s="18">
        <v>71</v>
      </c>
      <c r="CX17" s="19">
        <f t="shared" si="4"/>
        <v>281</v>
      </c>
      <c r="CY17" s="18">
        <v>143</v>
      </c>
      <c r="CZ17" s="18">
        <v>138</v>
      </c>
      <c r="DA17" s="18">
        <v>62</v>
      </c>
      <c r="DB17" s="19">
        <f t="shared" si="5"/>
        <v>282</v>
      </c>
      <c r="DC17" s="18">
        <v>142</v>
      </c>
      <c r="DD17" s="19">
        <v>140</v>
      </c>
      <c r="DE17" s="5"/>
      <c r="DF17" s="5"/>
      <c r="DG17" s="5"/>
      <c r="DH17" s="5"/>
      <c r="DI17" s="30" t="s">
        <v>226</v>
      </c>
      <c r="DJ17" s="5"/>
      <c r="DK17" s="5" t="s">
        <v>201</v>
      </c>
      <c r="DL17" s="5"/>
      <c r="DM17" s="5" t="s">
        <v>202</v>
      </c>
      <c r="DN17" s="15"/>
      <c r="DO17" s="18">
        <v>1005</v>
      </c>
      <c r="DP17" s="19">
        <f t="shared" si="6"/>
        <v>2164</v>
      </c>
      <c r="DQ17" s="18">
        <v>1013</v>
      </c>
      <c r="DR17" s="18">
        <v>1151</v>
      </c>
      <c r="DS17" s="18">
        <v>1013</v>
      </c>
      <c r="DT17" s="19">
        <f t="shared" si="7"/>
        <v>2108</v>
      </c>
      <c r="DU17" s="18">
        <v>993</v>
      </c>
      <c r="DV17" s="19">
        <v>1115</v>
      </c>
      <c r="DW17" s="5"/>
      <c r="DX17" s="5"/>
      <c r="DY17" s="5"/>
      <c r="DZ17" s="5"/>
      <c r="EA17" s="30" t="s">
        <v>207</v>
      </c>
      <c r="EB17" s="5"/>
      <c r="EC17" s="5" t="s">
        <v>201</v>
      </c>
      <c r="ED17" s="5"/>
      <c r="EE17" s="5" t="s">
        <v>202</v>
      </c>
      <c r="EF17" s="12"/>
      <c r="EG17" s="18">
        <v>742</v>
      </c>
      <c r="EH17" s="19">
        <f t="shared" si="8"/>
        <v>1946</v>
      </c>
      <c r="EI17" s="18">
        <v>954</v>
      </c>
      <c r="EJ17" s="18">
        <v>992</v>
      </c>
      <c r="EK17" s="18">
        <v>824</v>
      </c>
      <c r="EL17" s="19">
        <f t="shared" si="9"/>
        <v>2071</v>
      </c>
      <c r="EM17" s="18">
        <v>1013</v>
      </c>
      <c r="EN17" s="19">
        <v>1058</v>
      </c>
      <c r="EO17" s="5"/>
      <c r="EP17" s="5"/>
      <c r="EQ17" s="5"/>
      <c r="ER17" s="5"/>
      <c r="ES17" s="30" t="s">
        <v>208</v>
      </c>
      <c r="ET17" s="5"/>
      <c r="EU17" s="5" t="s">
        <v>201</v>
      </c>
      <c r="EV17" s="5"/>
      <c r="EW17" s="5" t="s">
        <v>202</v>
      </c>
      <c r="EX17" s="326"/>
      <c r="EY17" s="18">
        <v>140</v>
      </c>
      <c r="EZ17" s="19">
        <f t="shared" si="25"/>
        <v>321</v>
      </c>
      <c r="FA17" s="18">
        <v>156</v>
      </c>
      <c r="FB17" s="18">
        <v>165</v>
      </c>
      <c r="FC17" s="18">
        <v>136</v>
      </c>
      <c r="FD17" s="19">
        <f t="shared" si="26"/>
        <v>270</v>
      </c>
      <c r="FE17" s="18">
        <v>131</v>
      </c>
      <c r="FF17" s="19">
        <v>139</v>
      </c>
      <c r="FG17" s="5"/>
      <c r="FH17" s="5"/>
      <c r="FI17" s="5"/>
      <c r="FJ17" s="5"/>
      <c r="FK17" s="30" t="s">
        <v>467</v>
      </c>
      <c r="FL17" s="5"/>
      <c r="FM17" s="5" t="s">
        <v>201</v>
      </c>
      <c r="FN17" s="5"/>
      <c r="FO17" s="5" t="s">
        <v>202</v>
      </c>
      <c r="FP17" s="325"/>
      <c r="FQ17" s="18">
        <v>11</v>
      </c>
      <c r="FR17" s="13">
        <f t="shared" si="12"/>
        <v>20</v>
      </c>
      <c r="FS17" s="18">
        <v>9</v>
      </c>
      <c r="FT17" s="18">
        <v>11</v>
      </c>
      <c r="FU17" s="18">
        <v>17</v>
      </c>
      <c r="FV17" s="13">
        <f t="shared" si="15"/>
        <v>25</v>
      </c>
      <c r="FW17" s="18">
        <v>11</v>
      </c>
      <c r="FX17" s="19">
        <v>14</v>
      </c>
      <c r="FY17" s="5"/>
      <c r="FZ17" s="2"/>
      <c r="GA17" s="2"/>
      <c r="GB17" s="2"/>
      <c r="GC17" s="30" t="s">
        <v>207</v>
      </c>
      <c r="GD17" s="5"/>
      <c r="GE17" s="5" t="s">
        <v>201</v>
      </c>
      <c r="GF17" s="5"/>
      <c r="GG17" s="5" t="s">
        <v>202</v>
      </c>
      <c r="GH17" s="2"/>
      <c r="GI17" s="18">
        <v>55</v>
      </c>
      <c r="GJ17" s="13">
        <f t="shared" si="19"/>
        <v>111</v>
      </c>
      <c r="GK17" s="18">
        <v>50</v>
      </c>
      <c r="GL17" s="18">
        <v>61</v>
      </c>
      <c r="GM17" s="18">
        <v>60</v>
      </c>
      <c r="GN17" s="13">
        <f t="shared" si="20"/>
        <v>109</v>
      </c>
      <c r="GO17" s="18">
        <v>58</v>
      </c>
      <c r="GP17" s="19">
        <v>51</v>
      </c>
    </row>
    <row r="18" spans="1:198" ht="13.5" customHeight="1">
      <c r="A18" s="5"/>
      <c r="B18" s="5"/>
      <c r="C18" s="5"/>
      <c r="D18" s="5"/>
      <c r="E18" s="30" t="s">
        <v>213</v>
      </c>
      <c r="F18" s="5"/>
      <c r="G18" s="5" t="s">
        <v>201</v>
      </c>
      <c r="H18" s="5"/>
      <c r="I18" s="5" t="s">
        <v>202</v>
      </c>
      <c r="J18" s="9"/>
      <c r="K18" s="189">
        <v>3</v>
      </c>
      <c r="L18" s="190">
        <f t="shared" si="16"/>
        <v>6</v>
      </c>
      <c r="M18" s="189">
        <v>2</v>
      </c>
      <c r="N18" s="189">
        <v>4</v>
      </c>
      <c r="O18" s="189">
        <v>4</v>
      </c>
      <c r="P18" s="190">
        <f t="shared" si="17"/>
        <v>7</v>
      </c>
      <c r="Q18" s="189">
        <v>3</v>
      </c>
      <c r="R18" s="190">
        <v>4</v>
      </c>
      <c r="S18" s="5"/>
      <c r="T18" s="5"/>
      <c r="U18" s="5"/>
      <c r="V18" s="5"/>
      <c r="W18" s="30" t="s">
        <v>474</v>
      </c>
      <c r="X18" s="5"/>
      <c r="Y18" s="5" t="s">
        <v>201</v>
      </c>
      <c r="Z18" s="5"/>
      <c r="AA18" s="5" t="s">
        <v>202</v>
      </c>
      <c r="AB18" s="12"/>
      <c r="AC18" s="18">
        <v>5</v>
      </c>
      <c r="AD18" s="18">
        <f>SUM(AE18:AF18)</f>
        <v>7</v>
      </c>
      <c r="AE18" s="18">
        <v>1</v>
      </c>
      <c r="AF18" s="18">
        <v>6</v>
      </c>
      <c r="AG18" s="18">
        <v>4</v>
      </c>
      <c r="AH18" s="19">
        <f>SUM(AI18:AJ18)</f>
        <v>6</v>
      </c>
      <c r="AI18" s="18">
        <v>2</v>
      </c>
      <c r="AJ18" s="19">
        <v>4</v>
      </c>
      <c r="AK18" s="5"/>
      <c r="AL18" s="5"/>
      <c r="AM18" s="5"/>
      <c r="AN18" s="676" t="s">
        <v>233</v>
      </c>
      <c r="AO18" s="676"/>
      <c r="AP18" s="676"/>
      <c r="AQ18" s="676"/>
      <c r="AR18" s="676"/>
      <c r="AS18" s="676"/>
      <c r="AT18" s="325"/>
      <c r="AU18" s="18">
        <v>671</v>
      </c>
      <c r="AV18" s="19">
        <f t="shared" si="21"/>
        <v>1180</v>
      </c>
      <c r="AW18" s="18">
        <v>516</v>
      </c>
      <c r="AX18" s="18">
        <v>664</v>
      </c>
      <c r="AY18" s="18">
        <v>526</v>
      </c>
      <c r="AZ18" s="19">
        <f t="shared" si="22"/>
        <v>1028</v>
      </c>
      <c r="BA18" s="18">
        <v>458</v>
      </c>
      <c r="BB18" s="19">
        <v>570</v>
      </c>
      <c r="BC18" s="5"/>
      <c r="BD18" s="5"/>
      <c r="BE18" s="5"/>
      <c r="BF18" s="676" t="s">
        <v>236</v>
      </c>
      <c r="BG18" s="676"/>
      <c r="BH18" s="676"/>
      <c r="BI18" s="676"/>
      <c r="BJ18" s="676"/>
      <c r="BK18" s="676"/>
      <c r="BL18" s="5"/>
      <c r="BM18" s="18">
        <f>SUM(BM19:BM26)</f>
        <v>184</v>
      </c>
      <c r="BN18" s="19">
        <f t="shared" si="2"/>
        <v>344</v>
      </c>
      <c r="BO18" s="18">
        <f>SUM(BO19:BO26)</f>
        <v>172</v>
      </c>
      <c r="BP18" s="18">
        <f>SUM(BP19:BP26)</f>
        <v>172</v>
      </c>
      <c r="BQ18" s="18">
        <f>SUM(BQ19:BQ26)</f>
        <v>165</v>
      </c>
      <c r="BR18" s="19">
        <f>SUM(BS18:BT18)</f>
        <v>290</v>
      </c>
      <c r="BS18" s="18">
        <f>SUM(BS19:BS26)</f>
        <v>147</v>
      </c>
      <c r="BT18" s="19">
        <f>SUM(BT19:BT26)</f>
        <v>143</v>
      </c>
      <c r="BU18" s="5"/>
      <c r="BV18" s="2"/>
      <c r="BW18" s="2"/>
      <c r="BX18" s="676" t="s">
        <v>273</v>
      </c>
      <c r="BY18" s="676"/>
      <c r="BZ18" s="676"/>
      <c r="CA18" s="676"/>
      <c r="CB18" s="676"/>
      <c r="CC18" s="676"/>
      <c r="CD18" s="5"/>
      <c r="CE18" s="18">
        <v>323</v>
      </c>
      <c r="CF18" s="19">
        <f>SUM(CG18:CH18)</f>
        <v>647</v>
      </c>
      <c r="CG18" s="18">
        <v>308</v>
      </c>
      <c r="CH18" s="18">
        <v>339</v>
      </c>
      <c r="CI18" s="18">
        <v>299</v>
      </c>
      <c r="CJ18" s="19">
        <f>SUM(CK18:CL18)</f>
        <v>577</v>
      </c>
      <c r="CK18" s="18">
        <v>283</v>
      </c>
      <c r="CL18" s="19">
        <v>294</v>
      </c>
      <c r="CM18" s="8"/>
      <c r="CN18" s="5"/>
      <c r="CO18" s="5"/>
      <c r="CP18" s="676" t="s">
        <v>275</v>
      </c>
      <c r="CQ18" s="676"/>
      <c r="CR18" s="676"/>
      <c r="CS18" s="676"/>
      <c r="CT18" s="676"/>
      <c r="CU18" s="676"/>
      <c r="CV18" s="5"/>
      <c r="CW18" s="18">
        <f>SUM(CW19:CW22)</f>
        <v>827</v>
      </c>
      <c r="CX18" s="19">
        <f t="shared" si="4"/>
        <v>1811</v>
      </c>
      <c r="CY18" s="18">
        <f>SUM(CY19:CY22)</f>
        <v>897</v>
      </c>
      <c r="CZ18" s="18">
        <f>SUM(CZ19:CZ22)</f>
        <v>914</v>
      </c>
      <c r="DA18" s="18">
        <f>SUM(DA19:DA22)</f>
        <v>749</v>
      </c>
      <c r="DB18" s="19">
        <f t="shared" si="5"/>
        <v>1642</v>
      </c>
      <c r="DC18" s="18">
        <f>SUM(DC19:DC22)</f>
        <v>796</v>
      </c>
      <c r="DD18" s="19">
        <f>SUM(DD19:DD22)</f>
        <v>846</v>
      </c>
      <c r="DE18" s="5"/>
      <c r="DF18" s="5"/>
      <c r="DG18" s="5"/>
      <c r="DH18" s="5"/>
      <c r="DI18" s="30" t="s">
        <v>207</v>
      </c>
      <c r="DJ18" s="5"/>
      <c r="DK18" s="5" t="s">
        <v>201</v>
      </c>
      <c r="DL18" s="5"/>
      <c r="DM18" s="5" t="s">
        <v>202</v>
      </c>
      <c r="DN18" s="12"/>
      <c r="DO18" s="18">
        <v>711</v>
      </c>
      <c r="DP18" s="19">
        <f t="shared" si="6"/>
        <v>1809</v>
      </c>
      <c r="DQ18" s="18">
        <v>887</v>
      </c>
      <c r="DR18" s="18">
        <v>922</v>
      </c>
      <c r="DS18" s="18">
        <v>776</v>
      </c>
      <c r="DT18" s="19">
        <f t="shared" si="7"/>
        <v>1985</v>
      </c>
      <c r="DU18" s="18">
        <v>988</v>
      </c>
      <c r="DV18" s="19">
        <v>997</v>
      </c>
      <c r="DW18" s="5"/>
      <c r="DX18" s="5"/>
      <c r="DY18" s="5"/>
      <c r="DZ18" s="5"/>
      <c r="EA18" s="30" t="s">
        <v>208</v>
      </c>
      <c r="EB18" s="5"/>
      <c r="EC18" s="5" t="s">
        <v>201</v>
      </c>
      <c r="ED18" s="5"/>
      <c r="EE18" s="5" t="s">
        <v>202</v>
      </c>
      <c r="EF18" s="12"/>
      <c r="EG18" s="18">
        <v>89</v>
      </c>
      <c r="EH18" s="19">
        <f t="shared" si="8"/>
        <v>257</v>
      </c>
      <c r="EI18" s="18">
        <v>124</v>
      </c>
      <c r="EJ18" s="18">
        <v>133</v>
      </c>
      <c r="EK18" s="18">
        <v>98</v>
      </c>
      <c r="EL18" s="19">
        <f t="shared" si="9"/>
        <v>256</v>
      </c>
      <c r="EM18" s="18">
        <v>122</v>
      </c>
      <c r="EN18" s="19">
        <v>134</v>
      </c>
      <c r="EO18" s="5"/>
      <c r="EP18" s="5"/>
      <c r="EQ18" s="5"/>
      <c r="ER18" s="5"/>
      <c r="ES18" s="30" t="s">
        <v>209</v>
      </c>
      <c r="ET18" s="5"/>
      <c r="EU18" s="5" t="s">
        <v>201</v>
      </c>
      <c r="EV18" s="5"/>
      <c r="EW18" s="5" t="s">
        <v>202</v>
      </c>
      <c r="EX18" s="326"/>
      <c r="EY18" s="18">
        <v>270</v>
      </c>
      <c r="EZ18" s="19">
        <f t="shared" si="25"/>
        <v>582</v>
      </c>
      <c r="FA18" s="18">
        <v>276</v>
      </c>
      <c r="FB18" s="18">
        <v>306</v>
      </c>
      <c r="FC18" s="18">
        <v>250</v>
      </c>
      <c r="FD18" s="19">
        <f t="shared" si="26"/>
        <v>521</v>
      </c>
      <c r="FE18" s="18">
        <v>249</v>
      </c>
      <c r="FF18" s="19">
        <v>272</v>
      </c>
      <c r="FG18" s="5"/>
      <c r="FH18" s="5"/>
      <c r="FI18" s="5"/>
      <c r="FJ18" s="5"/>
      <c r="FK18" s="30" t="s">
        <v>226</v>
      </c>
      <c r="FL18" s="5"/>
      <c r="FM18" s="5" t="s">
        <v>201</v>
      </c>
      <c r="FN18" s="5"/>
      <c r="FO18" s="5" t="s">
        <v>202</v>
      </c>
      <c r="FP18" s="325"/>
      <c r="FQ18" s="18">
        <v>38</v>
      </c>
      <c r="FR18" s="13">
        <f t="shared" si="12"/>
        <v>96</v>
      </c>
      <c r="FS18" s="18">
        <v>41</v>
      </c>
      <c r="FT18" s="18">
        <v>55</v>
      </c>
      <c r="FU18" s="18">
        <v>33</v>
      </c>
      <c r="FV18" s="13">
        <f t="shared" si="15"/>
        <v>79</v>
      </c>
      <c r="FW18" s="18">
        <v>37</v>
      </c>
      <c r="FX18" s="19">
        <v>42</v>
      </c>
      <c r="FY18" s="5"/>
      <c r="FZ18" s="2"/>
      <c r="GA18" s="2"/>
      <c r="GB18" s="676" t="s">
        <v>612</v>
      </c>
      <c r="GC18" s="676"/>
      <c r="GD18" s="676"/>
      <c r="GE18" s="676"/>
      <c r="GF18" s="676"/>
      <c r="GG18" s="676"/>
      <c r="GH18" s="2"/>
      <c r="GI18" s="18">
        <f>SUM(GI19:GI20)</f>
        <v>156</v>
      </c>
      <c r="GJ18" s="13">
        <f t="shared" si="19"/>
        <v>397</v>
      </c>
      <c r="GK18" s="18">
        <f>SUM(GK19:GK20)</f>
        <v>170</v>
      </c>
      <c r="GL18" s="18">
        <f>SUM(GL19:GL20)</f>
        <v>227</v>
      </c>
      <c r="GM18" s="18">
        <f>SUM(GM19:GM20)</f>
        <v>148</v>
      </c>
      <c r="GN18" s="13">
        <f t="shared" si="20"/>
        <v>347</v>
      </c>
      <c r="GO18" s="18">
        <f>SUM(GO19:GO20)</f>
        <v>164</v>
      </c>
      <c r="GP18" s="19">
        <f>SUM(GP19:GP20)</f>
        <v>183</v>
      </c>
    </row>
    <row r="19" spans="1:198" ht="13.5" customHeight="1">
      <c r="A19" s="5"/>
      <c r="B19" s="5"/>
      <c r="C19" s="5"/>
      <c r="D19" s="5"/>
      <c r="E19" s="30" t="s">
        <v>214</v>
      </c>
      <c r="F19" s="5"/>
      <c r="G19" s="5" t="s">
        <v>201</v>
      </c>
      <c r="H19" s="5"/>
      <c r="I19" s="5" t="s">
        <v>202</v>
      </c>
      <c r="J19" s="9"/>
      <c r="K19" s="189">
        <v>2</v>
      </c>
      <c r="L19" s="190">
        <f t="shared" si="16"/>
        <v>2</v>
      </c>
      <c r="M19" s="189">
        <v>0</v>
      </c>
      <c r="N19" s="189">
        <v>2</v>
      </c>
      <c r="O19" s="189">
        <v>3</v>
      </c>
      <c r="P19" s="190">
        <f t="shared" si="17"/>
        <v>4</v>
      </c>
      <c r="Q19" s="189">
        <v>1</v>
      </c>
      <c r="R19" s="190">
        <v>3</v>
      </c>
      <c r="S19" s="5"/>
      <c r="T19" s="5"/>
      <c r="U19" s="5"/>
      <c r="V19" s="676" t="s">
        <v>212</v>
      </c>
      <c r="W19" s="676"/>
      <c r="X19" s="676"/>
      <c r="Y19" s="676"/>
      <c r="Z19" s="676"/>
      <c r="AA19" s="676"/>
      <c r="AB19" s="5"/>
      <c r="AC19" s="18">
        <f aca="true" t="shared" si="27" ref="AC19:AJ19">SUM(AC20:AC28)</f>
        <v>89</v>
      </c>
      <c r="AD19" s="18">
        <f>SUM(AD20:AD28)</f>
        <v>271</v>
      </c>
      <c r="AE19" s="18">
        <f t="shared" si="27"/>
        <v>128</v>
      </c>
      <c r="AF19" s="18">
        <f t="shared" si="27"/>
        <v>143</v>
      </c>
      <c r="AG19" s="18">
        <f t="shared" si="27"/>
        <v>94</v>
      </c>
      <c r="AH19" s="19">
        <f>SUM(AH20:AH28)</f>
        <v>121</v>
      </c>
      <c r="AI19" s="18">
        <f t="shared" si="27"/>
        <v>69</v>
      </c>
      <c r="AJ19" s="19">
        <f t="shared" si="27"/>
        <v>52</v>
      </c>
      <c r="AK19" s="5"/>
      <c r="AL19" s="5"/>
      <c r="AM19" s="5"/>
      <c r="AN19" s="676" t="s">
        <v>234</v>
      </c>
      <c r="AO19" s="676"/>
      <c r="AP19" s="676"/>
      <c r="AQ19" s="676"/>
      <c r="AR19" s="676"/>
      <c r="AS19" s="676"/>
      <c r="AT19" s="325"/>
      <c r="AU19" s="18">
        <v>395</v>
      </c>
      <c r="AV19" s="19">
        <f t="shared" si="21"/>
        <v>767</v>
      </c>
      <c r="AW19" s="18">
        <v>351</v>
      </c>
      <c r="AX19" s="18">
        <v>416</v>
      </c>
      <c r="AY19" s="18">
        <v>395</v>
      </c>
      <c r="AZ19" s="19">
        <f t="shared" si="22"/>
        <v>728</v>
      </c>
      <c r="BA19" s="18">
        <v>342</v>
      </c>
      <c r="BB19" s="19">
        <v>386</v>
      </c>
      <c r="BC19" s="5"/>
      <c r="BD19" s="5"/>
      <c r="BE19" s="5"/>
      <c r="BF19" s="5"/>
      <c r="BG19" s="30" t="s">
        <v>475</v>
      </c>
      <c r="BH19" s="5"/>
      <c r="BI19" s="5" t="s">
        <v>201</v>
      </c>
      <c r="BJ19" s="5"/>
      <c r="BK19" s="5" t="s">
        <v>202</v>
      </c>
      <c r="BL19" s="12"/>
      <c r="BM19" s="18">
        <v>15</v>
      </c>
      <c r="BN19" s="19">
        <f t="shared" si="2"/>
        <v>17</v>
      </c>
      <c r="BO19" s="18">
        <v>10</v>
      </c>
      <c r="BP19" s="18">
        <v>7</v>
      </c>
      <c r="BQ19" s="18">
        <v>16</v>
      </c>
      <c r="BR19" s="19">
        <f t="shared" si="3"/>
        <v>22</v>
      </c>
      <c r="BS19" s="18">
        <v>16</v>
      </c>
      <c r="BT19" s="19">
        <v>6</v>
      </c>
      <c r="BU19" s="5"/>
      <c r="BV19" s="2"/>
      <c r="BW19" s="2"/>
      <c r="BX19" s="676" t="s">
        <v>274</v>
      </c>
      <c r="BY19" s="676"/>
      <c r="BZ19" s="676"/>
      <c r="CA19" s="676"/>
      <c r="CB19" s="676"/>
      <c r="CC19" s="676"/>
      <c r="CD19" s="5"/>
      <c r="CE19" s="18">
        <f aca="true" t="shared" si="28" ref="CE19:CL19">SUM(CE20:CE23)</f>
        <v>1302</v>
      </c>
      <c r="CF19" s="19">
        <f t="shared" si="28"/>
        <v>3015</v>
      </c>
      <c r="CG19" s="18">
        <f t="shared" si="28"/>
        <v>1400</v>
      </c>
      <c r="CH19" s="18">
        <f t="shared" si="28"/>
        <v>1615</v>
      </c>
      <c r="CI19" s="18">
        <f t="shared" si="28"/>
        <v>1264</v>
      </c>
      <c r="CJ19" s="19">
        <f t="shared" si="28"/>
        <v>2832</v>
      </c>
      <c r="CK19" s="18">
        <f t="shared" si="28"/>
        <v>1324</v>
      </c>
      <c r="CL19" s="19">
        <f t="shared" si="28"/>
        <v>1508</v>
      </c>
      <c r="CM19" s="8"/>
      <c r="CN19" s="5"/>
      <c r="CO19" s="5"/>
      <c r="CP19" s="5"/>
      <c r="CQ19" s="30" t="s">
        <v>548</v>
      </c>
      <c r="CR19" s="5"/>
      <c r="CS19" s="5" t="s">
        <v>201</v>
      </c>
      <c r="CT19" s="5"/>
      <c r="CU19" s="5" t="s">
        <v>202</v>
      </c>
      <c r="CV19" s="12"/>
      <c r="CW19" s="18">
        <v>37</v>
      </c>
      <c r="CX19" s="19">
        <f t="shared" si="4"/>
        <v>50</v>
      </c>
      <c r="CY19" s="18">
        <v>39</v>
      </c>
      <c r="CZ19" s="18">
        <v>11</v>
      </c>
      <c r="DA19" s="18">
        <v>4</v>
      </c>
      <c r="DB19" s="19">
        <f t="shared" si="5"/>
        <v>6</v>
      </c>
      <c r="DC19" s="18">
        <v>3</v>
      </c>
      <c r="DD19" s="19">
        <v>3</v>
      </c>
      <c r="DE19" s="5"/>
      <c r="DF19" s="5"/>
      <c r="DG19" s="5"/>
      <c r="DH19" s="5"/>
      <c r="DI19" s="30" t="s">
        <v>208</v>
      </c>
      <c r="DJ19" s="5"/>
      <c r="DK19" s="5" t="s">
        <v>201</v>
      </c>
      <c r="DL19" s="5"/>
      <c r="DM19" s="5" t="s">
        <v>202</v>
      </c>
      <c r="DN19" s="12"/>
      <c r="DO19" s="18">
        <v>1385</v>
      </c>
      <c r="DP19" s="19">
        <f t="shared" si="6"/>
        <v>2904</v>
      </c>
      <c r="DQ19" s="18">
        <v>1441</v>
      </c>
      <c r="DR19" s="18">
        <v>1463</v>
      </c>
      <c r="DS19" s="18">
        <v>1416</v>
      </c>
      <c r="DT19" s="19">
        <f t="shared" si="7"/>
        <v>2787</v>
      </c>
      <c r="DU19" s="18">
        <v>1386</v>
      </c>
      <c r="DV19" s="19">
        <v>1401</v>
      </c>
      <c r="DW19" s="5"/>
      <c r="DX19" s="5"/>
      <c r="DY19" s="5"/>
      <c r="DZ19" s="5"/>
      <c r="EA19" s="30" t="s">
        <v>209</v>
      </c>
      <c r="EB19" s="5"/>
      <c r="EC19" s="5" t="s">
        <v>201</v>
      </c>
      <c r="ED19" s="5"/>
      <c r="EE19" s="5" t="s">
        <v>202</v>
      </c>
      <c r="EF19" s="12"/>
      <c r="EG19" s="18">
        <v>472</v>
      </c>
      <c r="EH19" s="19">
        <f t="shared" si="8"/>
        <v>1208</v>
      </c>
      <c r="EI19" s="18">
        <v>554</v>
      </c>
      <c r="EJ19" s="18">
        <v>654</v>
      </c>
      <c r="EK19" s="18">
        <v>580</v>
      </c>
      <c r="EL19" s="19">
        <f t="shared" si="9"/>
        <v>1422</v>
      </c>
      <c r="EM19" s="18">
        <v>654</v>
      </c>
      <c r="EN19" s="19">
        <v>768</v>
      </c>
      <c r="EO19" s="5"/>
      <c r="EP19" s="5"/>
      <c r="EQ19" s="5"/>
      <c r="ER19" s="676" t="s">
        <v>319</v>
      </c>
      <c r="ES19" s="676"/>
      <c r="ET19" s="676"/>
      <c r="EU19" s="676"/>
      <c r="EV19" s="676"/>
      <c r="EW19" s="676"/>
      <c r="EX19" s="325"/>
      <c r="EY19" s="18">
        <f>SUM(EY20:EY24)</f>
        <v>1007</v>
      </c>
      <c r="EZ19" s="19">
        <f t="shared" si="25"/>
        <v>2282</v>
      </c>
      <c r="FA19" s="18">
        <f>SUM(FA20:FA24)</f>
        <v>1099</v>
      </c>
      <c r="FB19" s="18">
        <f>SUM(FB20:FB24)</f>
        <v>1183</v>
      </c>
      <c r="FC19" s="18">
        <f>SUM(FC20:FC24)</f>
        <v>1043</v>
      </c>
      <c r="FD19" s="19">
        <f t="shared" si="26"/>
        <v>2174</v>
      </c>
      <c r="FE19" s="18">
        <f>SUM(FE20:FE24)</f>
        <v>1036</v>
      </c>
      <c r="FF19" s="19">
        <f>SUM(FF20:FF24)</f>
        <v>1138</v>
      </c>
      <c r="FG19" s="5"/>
      <c r="FH19" s="5"/>
      <c r="FI19" s="5"/>
      <c r="FJ19" s="5"/>
      <c r="FK19" s="30" t="s">
        <v>728</v>
      </c>
      <c r="FL19" s="5"/>
      <c r="FM19" s="5" t="s">
        <v>201</v>
      </c>
      <c r="FN19" s="5"/>
      <c r="FO19" s="5" t="s">
        <v>202</v>
      </c>
      <c r="FP19" s="325"/>
      <c r="FQ19" s="18">
        <v>16</v>
      </c>
      <c r="FR19" s="13">
        <f t="shared" si="12"/>
        <v>35</v>
      </c>
      <c r="FS19" s="18">
        <v>17</v>
      </c>
      <c r="FT19" s="18">
        <v>18</v>
      </c>
      <c r="FU19" s="18">
        <v>10</v>
      </c>
      <c r="FV19" s="13">
        <f t="shared" si="15"/>
        <v>27</v>
      </c>
      <c r="FW19" s="18">
        <v>14</v>
      </c>
      <c r="FX19" s="19">
        <v>13</v>
      </c>
      <c r="FY19" s="5"/>
      <c r="FZ19" s="2"/>
      <c r="GA19" s="2"/>
      <c r="GB19" s="2"/>
      <c r="GC19" s="30" t="s">
        <v>467</v>
      </c>
      <c r="GD19" s="5"/>
      <c r="GE19" s="5" t="s">
        <v>201</v>
      </c>
      <c r="GF19" s="5"/>
      <c r="GG19" s="5" t="s">
        <v>202</v>
      </c>
      <c r="GH19" s="2"/>
      <c r="GI19" s="18">
        <v>67</v>
      </c>
      <c r="GJ19" s="13">
        <f t="shared" si="19"/>
        <v>151</v>
      </c>
      <c r="GK19" s="18">
        <v>67</v>
      </c>
      <c r="GL19" s="18">
        <v>84</v>
      </c>
      <c r="GM19" s="18">
        <v>66</v>
      </c>
      <c r="GN19" s="13">
        <f t="shared" si="20"/>
        <v>119</v>
      </c>
      <c r="GO19" s="18">
        <v>62</v>
      </c>
      <c r="GP19" s="19">
        <v>57</v>
      </c>
    </row>
    <row r="20" spans="1:198" ht="13.5" customHeight="1">
      <c r="A20" s="5"/>
      <c r="B20" s="5"/>
      <c r="C20" s="5"/>
      <c r="D20" s="5"/>
      <c r="E20" s="31" t="s">
        <v>215</v>
      </c>
      <c r="F20" s="5"/>
      <c r="G20" s="5" t="s">
        <v>201</v>
      </c>
      <c r="H20" s="5"/>
      <c r="I20" s="5" t="s">
        <v>202</v>
      </c>
      <c r="J20" s="9"/>
      <c r="K20" s="189">
        <v>1</v>
      </c>
      <c r="L20" s="190">
        <f t="shared" si="16"/>
        <v>2</v>
      </c>
      <c r="M20" s="189">
        <v>1</v>
      </c>
      <c r="N20" s="189">
        <v>1</v>
      </c>
      <c r="O20" s="189">
        <v>1</v>
      </c>
      <c r="P20" s="190">
        <f t="shared" si="17"/>
        <v>2</v>
      </c>
      <c r="Q20" s="189">
        <v>1</v>
      </c>
      <c r="R20" s="190">
        <v>1</v>
      </c>
      <c r="S20" s="5"/>
      <c r="T20" s="5"/>
      <c r="U20" s="5"/>
      <c r="V20" s="5"/>
      <c r="W20" s="30" t="s">
        <v>477</v>
      </c>
      <c r="X20" s="5"/>
      <c r="Y20" s="5" t="s">
        <v>201</v>
      </c>
      <c r="Z20" s="5"/>
      <c r="AA20" s="5" t="s">
        <v>202</v>
      </c>
      <c r="AB20" s="12"/>
      <c r="AC20" s="18">
        <v>2</v>
      </c>
      <c r="AD20" s="18">
        <f aca="true" t="shared" si="29" ref="AD20:AD28">SUM(AE20:AF20)</f>
        <v>6</v>
      </c>
      <c r="AE20" s="18">
        <v>2</v>
      </c>
      <c r="AF20" s="18">
        <v>4</v>
      </c>
      <c r="AG20" s="18">
        <v>2</v>
      </c>
      <c r="AH20" s="19">
        <f aca="true" t="shared" si="30" ref="AH20:AH28">SUM(AI20:AJ20)</f>
        <v>5</v>
      </c>
      <c r="AI20" s="18">
        <v>2</v>
      </c>
      <c r="AJ20" s="19">
        <v>3</v>
      </c>
      <c r="AK20" s="5"/>
      <c r="AL20" s="5"/>
      <c r="AM20" s="5"/>
      <c r="AN20" s="676" t="s">
        <v>235</v>
      </c>
      <c r="AO20" s="676"/>
      <c r="AP20" s="676"/>
      <c r="AQ20" s="676"/>
      <c r="AR20" s="676"/>
      <c r="AS20" s="676"/>
      <c r="AT20" s="325"/>
      <c r="AU20" s="18">
        <v>510</v>
      </c>
      <c r="AV20" s="19">
        <f t="shared" si="21"/>
        <v>903</v>
      </c>
      <c r="AW20" s="18">
        <v>414</v>
      </c>
      <c r="AX20" s="18">
        <v>489</v>
      </c>
      <c r="AY20" s="18">
        <v>491</v>
      </c>
      <c r="AZ20" s="19">
        <f t="shared" si="22"/>
        <v>859</v>
      </c>
      <c r="BA20" s="18">
        <v>380</v>
      </c>
      <c r="BB20" s="19">
        <v>479</v>
      </c>
      <c r="BC20" s="5"/>
      <c r="BD20" s="5"/>
      <c r="BE20" s="5"/>
      <c r="BF20" s="5"/>
      <c r="BG20" s="30" t="s">
        <v>226</v>
      </c>
      <c r="BH20" s="5"/>
      <c r="BI20" s="5" t="s">
        <v>201</v>
      </c>
      <c r="BJ20" s="5"/>
      <c r="BK20" s="5" t="s">
        <v>202</v>
      </c>
      <c r="BL20" s="12"/>
      <c r="BM20" s="18">
        <v>4</v>
      </c>
      <c r="BN20" s="19">
        <f t="shared" si="2"/>
        <v>7</v>
      </c>
      <c r="BO20" s="18">
        <v>3</v>
      </c>
      <c r="BP20" s="18">
        <v>4</v>
      </c>
      <c r="BQ20" s="18">
        <v>2</v>
      </c>
      <c r="BR20" s="19">
        <f t="shared" si="3"/>
        <v>2</v>
      </c>
      <c r="BS20" s="18">
        <v>1</v>
      </c>
      <c r="BT20" s="19">
        <v>1</v>
      </c>
      <c r="BU20" s="5"/>
      <c r="BV20" s="2"/>
      <c r="BW20" s="2"/>
      <c r="BX20" s="5"/>
      <c r="BY20" s="30" t="s">
        <v>467</v>
      </c>
      <c r="BZ20" s="5"/>
      <c r="CA20" s="5" t="s">
        <v>201</v>
      </c>
      <c r="CB20" s="5"/>
      <c r="CC20" s="5" t="s">
        <v>202</v>
      </c>
      <c r="CD20" s="12"/>
      <c r="CE20" s="18">
        <v>182</v>
      </c>
      <c r="CF20" s="19">
        <f>SUM(CG20:CH20)</f>
        <v>446</v>
      </c>
      <c r="CG20" s="18">
        <v>210</v>
      </c>
      <c r="CH20" s="18">
        <v>236</v>
      </c>
      <c r="CI20" s="18">
        <v>175</v>
      </c>
      <c r="CJ20" s="19">
        <f>SUM(CK20:CL20)</f>
        <v>426</v>
      </c>
      <c r="CK20" s="18">
        <v>195</v>
      </c>
      <c r="CL20" s="19">
        <v>231</v>
      </c>
      <c r="CM20" s="8"/>
      <c r="CN20" s="5"/>
      <c r="CO20" s="5"/>
      <c r="CP20" s="5"/>
      <c r="CQ20" s="30" t="s">
        <v>226</v>
      </c>
      <c r="CR20" s="5"/>
      <c r="CS20" s="5" t="s">
        <v>201</v>
      </c>
      <c r="CT20" s="5"/>
      <c r="CU20" s="5" t="s">
        <v>202</v>
      </c>
      <c r="CV20" s="12"/>
      <c r="CW20" s="18">
        <v>261</v>
      </c>
      <c r="CX20" s="19">
        <f t="shared" si="4"/>
        <v>555</v>
      </c>
      <c r="CY20" s="18">
        <v>258</v>
      </c>
      <c r="CZ20" s="18">
        <v>297</v>
      </c>
      <c r="DA20" s="18">
        <v>242</v>
      </c>
      <c r="DB20" s="19">
        <f t="shared" si="5"/>
        <v>540</v>
      </c>
      <c r="DC20" s="18">
        <v>256</v>
      </c>
      <c r="DD20" s="19">
        <v>284</v>
      </c>
      <c r="DE20" s="32"/>
      <c r="DF20" s="687" t="s">
        <v>301</v>
      </c>
      <c r="DG20" s="687"/>
      <c r="DH20" s="687"/>
      <c r="DI20" s="687"/>
      <c r="DJ20" s="687"/>
      <c r="DK20" s="687"/>
      <c r="DL20" s="687"/>
      <c r="DM20" s="687"/>
      <c r="DN20" s="687"/>
      <c r="DO20" s="21">
        <f aca="true" t="shared" si="31" ref="DO20:DV20">SUM(DO21,DO55:DO56,EG10,EG14,EG21,DO28,DO38,DO47,EG26:EG27,EG29:EG30)</f>
        <v>12949</v>
      </c>
      <c r="DP20" s="22">
        <f t="shared" si="31"/>
        <v>30335</v>
      </c>
      <c r="DQ20" s="21">
        <f t="shared" si="31"/>
        <v>14241</v>
      </c>
      <c r="DR20" s="21">
        <f t="shared" si="31"/>
        <v>16094</v>
      </c>
      <c r="DS20" s="21">
        <f t="shared" si="31"/>
        <v>13228</v>
      </c>
      <c r="DT20" s="22">
        <f t="shared" si="31"/>
        <v>29775</v>
      </c>
      <c r="DU20" s="21">
        <f t="shared" si="31"/>
        <v>13937</v>
      </c>
      <c r="DV20" s="22">
        <f t="shared" si="31"/>
        <v>15838</v>
      </c>
      <c r="DW20" s="5"/>
      <c r="DX20" s="5"/>
      <c r="DY20" s="5"/>
      <c r="DZ20" s="5"/>
      <c r="EA20" s="30" t="s">
        <v>210</v>
      </c>
      <c r="EB20" s="5"/>
      <c r="EC20" s="5" t="s">
        <v>201</v>
      </c>
      <c r="ED20" s="5"/>
      <c r="EE20" s="5" t="s">
        <v>202</v>
      </c>
      <c r="EF20" s="12"/>
      <c r="EG20" s="18">
        <v>372</v>
      </c>
      <c r="EH20" s="19">
        <f t="shared" si="8"/>
        <v>983</v>
      </c>
      <c r="EI20" s="18">
        <v>471</v>
      </c>
      <c r="EJ20" s="18">
        <v>512</v>
      </c>
      <c r="EK20" s="18">
        <v>473</v>
      </c>
      <c r="EL20" s="19">
        <f t="shared" si="9"/>
        <v>1267</v>
      </c>
      <c r="EM20" s="18">
        <v>595</v>
      </c>
      <c r="EN20" s="19">
        <v>672</v>
      </c>
      <c r="EO20" s="5"/>
      <c r="EP20" s="5"/>
      <c r="EQ20" s="5"/>
      <c r="ER20" s="5"/>
      <c r="ES20" s="30" t="s">
        <v>467</v>
      </c>
      <c r="ET20" s="5"/>
      <c r="EU20" s="5" t="s">
        <v>201</v>
      </c>
      <c r="EV20" s="5"/>
      <c r="EW20" s="5" t="s">
        <v>202</v>
      </c>
      <c r="EX20" s="326"/>
      <c r="EY20" s="18">
        <v>177</v>
      </c>
      <c r="EZ20" s="19">
        <f t="shared" si="25"/>
        <v>376</v>
      </c>
      <c r="FA20" s="18">
        <v>183</v>
      </c>
      <c r="FB20" s="18">
        <v>193</v>
      </c>
      <c r="FC20" s="18">
        <v>189</v>
      </c>
      <c r="FD20" s="19">
        <f t="shared" si="26"/>
        <v>374</v>
      </c>
      <c r="FE20" s="18">
        <v>177</v>
      </c>
      <c r="FF20" s="19">
        <v>197</v>
      </c>
      <c r="FG20" s="5"/>
      <c r="FH20" s="5"/>
      <c r="FI20" s="5"/>
      <c r="FJ20" s="676" t="s">
        <v>557</v>
      </c>
      <c r="FK20" s="676"/>
      <c r="FL20" s="676"/>
      <c r="FM20" s="676"/>
      <c r="FN20" s="676"/>
      <c r="FO20" s="676"/>
      <c r="FP20" s="325"/>
      <c r="FQ20" s="18">
        <v>34</v>
      </c>
      <c r="FR20" s="13">
        <f t="shared" si="12"/>
        <v>69</v>
      </c>
      <c r="FS20" s="18">
        <v>31</v>
      </c>
      <c r="FT20" s="18">
        <v>38</v>
      </c>
      <c r="FU20" s="18">
        <v>33</v>
      </c>
      <c r="FV20" s="13">
        <f t="shared" si="15"/>
        <v>62</v>
      </c>
      <c r="FW20" s="18">
        <v>28</v>
      </c>
      <c r="FX20" s="19">
        <v>34</v>
      </c>
      <c r="FY20" s="5"/>
      <c r="FZ20" s="2"/>
      <c r="GA20" s="2"/>
      <c r="GB20" s="2"/>
      <c r="GC20" s="30" t="s">
        <v>226</v>
      </c>
      <c r="GD20" s="5"/>
      <c r="GE20" s="5" t="s">
        <v>201</v>
      </c>
      <c r="GF20" s="5"/>
      <c r="GG20" s="5" t="s">
        <v>202</v>
      </c>
      <c r="GH20" s="2"/>
      <c r="GI20" s="18">
        <v>89</v>
      </c>
      <c r="GJ20" s="13">
        <f t="shared" si="19"/>
        <v>246</v>
      </c>
      <c r="GK20" s="18">
        <v>103</v>
      </c>
      <c r="GL20" s="18">
        <v>143</v>
      </c>
      <c r="GM20" s="18">
        <v>82</v>
      </c>
      <c r="GN20" s="13">
        <f t="shared" si="20"/>
        <v>228</v>
      </c>
      <c r="GO20" s="18">
        <v>102</v>
      </c>
      <c r="GP20" s="19">
        <v>126</v>
      </c>
    </row>
    <row r="21" spans="1:198" ht="13.5" customHeight="1">
      <c r="A21" s="5"/>
      <c r="B21" s="5"/>
      <c r="C21" s="5"/>
      <c r="D21" s="5"/>
      <c r="E21" s="31" t="s">
        <v>200</v>
      </c>
      <c r="F21" s="5"/>
      <c r="G21" s="5" t="s">
        <v>201</v>
      </c>
      <c r="H21" s="5"/>
      <c r="I21" s="5" t="s">
        <v>202</v>
      </c>
      <c r="J21" s="9"/>
      <c r="K21" s="189">
        <v>1</v>
      </c>
      <c r="L21" s="190">
        <f t="shared" si="16"/>
        <v>2</v>
      </c>
      <c r="M21" s="189">
        <v>1</v>
      </c>
      <c r="N21" s="189">
        <v>1</v>
      </c>
      <c r="O21" s="189">
        <v>1</v>
      </c>
      <c r="P21" s="190">
        <f t="shared" si="17"/>
        <v>2</v>
      </c>
      <c r="Q21" s="189">
        <v>1</v>
      </c>
      <c r="R21" s="190">
        <v>1</v>
      </c>
      <c r="S21" s="5"/>
      <c r="T21" s="5"/>
      <c r="U21" s="5"/>
      <c r="V21" s="5"/>
      <c r="W21" s="30" t="s">
        <v>211</v>
      </c>
      <c r="X21" s="5"/>
      <c r="Y21" s="5" t="s">
        <v>201</v>
      </c>
      <c r="Z21" s="5"/>
      <c r="AA21" s="5" t="s">
        <v>202</v>
      </c>
      <c r="AB21" s="12"/>
      <c r="AC21" s="18">
        <v>19</v>
      </c>
      <c r="AD21" s="18">
        <f t="shared" si="29"/>
        <v>24</v>
      </c>
      <c r="AE21" s="18">
        <v>13</v>
      </c>
      <c r="AF21" s="18">
        <v>11</v>
      </c>
      <c r="AG21" s="18">
        <v>15</v>
      </c>
      <c r="AH21" s="19">
        <f t="shared" si="30"/>
        <v>18</v>
      </c>
      <c r="AI21" s="18">
        <v>9</v>
      </c>
      <c r="AJ21" s="19">
        <v>9</v>
      </c>
      <c r="AK21" s="5"/>
      <c r="AL21" s="5"/>
      <c r="AM21" s="5"/>
      <c r="AN21" s="676" t="s">
        <v>237</v>
      </c>
      <c r="AO21" s="676"/>
      <c r="AP21" s="676"/>
      <c r="AQ21" s="676"/>
      <c r="AR21" s="676"/>
      <c r="AS21" s="676"/>
      <c r="AT21" s="325"/>
      <c r="AU21" s="18">
        <v>419</v>
      </c>
      <c r="AV21" s="19">
        <f t="shared" si="21"/>
        <v>736</v>
      </c>
      <c r="AW21" s="18">
        <v>343</v>
      </c>
      <c r="AX21" s="18">
        <v>393</v>
      </c>
      <c r="AY21" s="18">
        <v>428</v>
      </c>
      <c r="AZ21" s="19">
        <f t="shared" si="22"/>
        <v>787</v>
      </c>
      <c r="BA21" s="18">
        <v>371</v>
      </c>
      <c r="BB21" s="19">
        <v>416</v>
      </c>
      <c r="BC21" s="5"/>
      <c r="BD21" s="5"/>
      <c r="BE21" s="5"/>
      <c r="BF21" s="5"/>
      <c r="BG21" s="30" t="s">
        <v>207</v>
      </c>
      <c r="BH21" s="5"/>
      <c r="BI21" s="5" t="s">
        <v>201</v>
      </c>
      <c r="BJ21" s="5"/>
      <c r="BK21" s="5" t="s">
        <v>202</v>
      </c>
      <c r="BL21" s="12"/>
      <c r="BM21" s="18">
        <v>5</v>
      </c>
      <c r="BN21" s="19">
        <f t="shared" si="2"/>
        <v>11</v>
      </c>
      <c r="BO21" s="18">
        <v>5</v>
      </c>
      <c r="BP21" s="18">
        <v>6</v>
      </c>
      <c r="BQ21" s="18">
        <v>5</v>
      </c>
      <c r="BR21" s="19">
        <f t="shared" si="3"/>
        <v>10</v>
      </c>
      <c r="BS21" s="18">
        <v>4</v>
      </c>
      <c r="BT21" s="19">
        <v>6</v>
      </c>
      <c r="BU21" s="5"/>
      <c r="BV21" s="2"/>
      <c r="BW21" s="2"/>
      <c r="BX21" s="5"/>
      <c r="BY21" s="30" t="s">
        <v>226</v>
      </c>
      <c r="BZ21" s="5"/>
      <c r="CA21" s="5" t="s">
        <v>201</v>
      </c>
      <c r="CB21" s="5"/>
      <c r="CC21" s="5" t="s">
        <v>202</v>
      </c>
      <c r="CD21" s="12"/>
      <c r="CE21" s="18">
        <v>705</v>
      </c>
      <c r="CF21" s="19">
        <f>SUM(CG21:CH21)</f>
        <v>1634</v>
      </c>
      <c r="CG21" s="18">
        <v>760</v>
      </c>
      <c r="CH21" s="18">
        <v>874</v>
      </c>
      <c r="CI21" s="18">
        <v>674</v>
      </c>
      <c r="CJ21" s="19">
        <f>SUM(CK21:CL21)</f>
        <v>1527</v>
      </c>
      <c r="CK21" s="18">
        <v>708</v>
      </c>
      <c r="CL21" s="19">
        <v>819</v>
      </c>
      <c r="CM21" s="8"/>
      <c r="CN21" s="5"/>
      <c r="CO21" s="5"/>
      <c r="CP21" s="5"/>
      <c r="CQ21" s="30" t="s">
        <v>207</v>
      </c>
      <c r="CR21" s="5"/>
      <c r="CS21" s="5" t="s">
        <v>201</v>
      </c>
      <c r="CT21" s="5"/>
      <c r="CU21" s="5" t="s">
        <v>202</v>
      </c>
      <c r="CV21" s="12"/>
      <c r="CW21" s="18">
        <v>105</v>
      </c>
      <c r="CX21" s="19">
        <f t="shared" si="4"/>
        <v>225</v>
      </c>
      <c r="CY21" s="18">
        <v>113</v>
      </c>
      <c r="CZ21" s="18">
        <v>112</v>
      </c>
      <c r="DA21" s="18">
        <v>94</v>
      </c>
      <c r="DB21" s="19">
        <f t="shared" si="5"/>
        <v>197</v>
      </c>
      <c r="DC21" s="18">
        <v>102</v>
      </c>
      <c r="DD21" s="19">
        <v>95</v>
      </c>
      <c r="DE21" s="5"/>
      <c r="DF21" s="5"/>
      <c r="DG21" s="5"/>
      <c r="DH21" s="676" t="s">
        <v>302</v>
      </c>
      <c r="DI21" s="676"/>
      <c r="DJ21" s="676"/>
      <c r="DK21" s="676"/>
      <c r="DL21" s="676"/>
      <c r="DM21" s="676"/>
      <c r="DN21" s="5"/>
      <c r="DO21" s="18">
        <f>SUM(DO22:DO27)</f>
        <v>749</v>
      </c>
      <c r="DP21" s="19">
        <f aca="true" t="shared" si="32" ref="DP21:DP46">SUM(DQ21:DR21)</f>
        <v>1585</v>
      </c>
      <c r="DQ21" s="18">
        <f>SUM(DQ22:DQ27)</f>
        <v>787</v>
      </c>
      <c r="DR21" s="18">
        <f>SUM(DR22:DR27)</f>
        <v>798</v>
      </c>
      <c r="DS21" s="18">
        <f>SUM(DS22:DS27)</f>
        <v>709</v>
      </c>
      <c r="DT21" s="19">
        <f aca="true" t="shared" si="33" ref="DT21:DT46">SUM(DU21:DV21)</f>
        <v>1387</v>
      </c>
      <c r="DU21" s="18">
        <f>SUM(DU22:DU27)</f>
        <v>698</v>
      </c>
      <c r="DV21" s="19">
        <f>SUM(DV22:DV27)</f>
        <v>689</v>
      </c>
      <c r="DW21" s="5"/>
      <c r="DX21" s="5"/>
      <c r="DY21" s="5"/>
      <c r="DZ21" s="676" t="s">
        <v>315</v>
      </c>
      <c r="EA21" s="676"/>
      <c r="EB21" s="676"/>
      <c r="EC21" s="676"/>
      <c r="ED21" s="676"/>
      <c r="EE21" s="676"/>
      <c r="EF21" s="5"/>
      <c r="EG21" s="18">
        <f>SUM(EG22:EG25)</f>
        <v>1648</v>
      </c>
      <c r="EH21" s="19">
        <f t="shared" si="8"/>
        <v>4290</v>
      </c>
      <c r="EI21" s="18">
        <f>SUM(EI22:EI25)</f>
        <v>2033</v>
      </c>
      <c r="EJ21" s="18">
        <f>SUM(EJ22:EJ25)</f>
        <v>2257</v>
      </c>
      <c r="EK21" s="18">
        <f>SUM(EK22:EK25)</f>
        <v>1714</v>
      </c>
      <c r="EL21" s="19">
        <f t="shared" si="9"/>
        <v>4206</v>
      </c>
      <c r="EM21" s="18">
        <f>SUM(EM22:EM25)</f>
        <v>1973</v>
      </c>
      <c r="EN21" s="19">
        <f>SUM(EN22:EN25)</f>
        <v>2233</v>
      </c>
      <c r="EO21" s="5"/>
      <c r="EP21" s="5"/>
      <c r="EQ21" s="5"/>
      <c r="ER21" s="5"/>
      <c r="ES21" s="30" t="s">
        <v>226</v>
      </c>
      <c r="ET21" s="5"/>
      <c r="EU21" s="5" t="s">
        <v>201</v>
      </c>
      <c r="EV21" s="5"/>
      <c r="EW21" s="5" t="s">
        <v>202</v>
      </c>
      <c r="EX21" s="326"/>
      <c r="EY21" s="18">
        <v>314</v>
      </c>
      <c r="EZ21" s="19">
        <f t="shared" si="25"/>
        <v>688</v>
      </c>
      <c r="FA21" s="18">
        <v>329</v>
      </c>
      <c r="FB21" s="18">
        <v>359</v>
      </c>
      <c r="FC21" s="18">
        <v>313</v>
      </c>
      <c r="FD21" s="19">
        <f t="shared" si="26"/>
        <v>632</v>
      </c>
      <c r="FE21" s="18">
        <v>309</v>
      </c>
      <c r="FF21" s="19">
        <v>323</v>
      </c>
      <c r="FG21" s="5"/>
      <c r="FH21" s="5"/>
      <c r="FI21" s="5"/>
      <c r="FJ21" s="676" t="s">
        <v>558</v>
      </c>
      <c r="FK21" s="676"/>
      <c r="FL21" s="676"/>
      <c r="FM21" s="676"/>
      <c r="FN21" s="676"/>
      <c r="FO21" s="676"/>
      <c r="FP21" s="325"/>
      <c r="FQ21" s="18">
        <v>4</v>
      </c>
      <c r="FR21" s="13">
        <f t="shared" si="12"/>
        <v>7</v>
      </c>
      <c r="FS21" s="18">
        <v>3</v>
      </c>
      <c r="FT21" s="18">
        <v>4</v>
      </c>
      <c r="FU21" s="18">
        <v>5</v>
      </c>
      <c r="FV21" s="13">
        <f t="shared" si="15"/>
        <v>9</v>
      </c>
      <c r="FW21" s="18">
        <v>3</v>
      </c>
      <c r="FX21" s="19">
        <v>6</v>
      </c>
      <c r="FY21" s="5"/>
      <c r="FZ21" s="2"/>
      <c r="GA21" s="2"/>
      <c r="GB21" s="676" t="s">
        <v>613</v>
      </c>
      <c r="GC21" s="676"/>
      <c r="GD21" s="676"/>
      <c r="GE21" s="676"/>
      <c r="GF21" s="676"/>
      <c r="GG21" s="676"/>
      <c r="GH21" s="2"/>
      <c r="GI21" s="18">
        <f>GI22</f>
        <v>2</v>
      </c>
      <c r="GJ21" s="13">
        <f t="shared" si="19"/>
        <v>5</v>
      </c>
      <c r="GK21" s="18">
        <f>GK22</f>
        <v>3</v>
      </c>
      <c r="GL21" s="18">
        <f>GL22</f>
        <v>2</v>
      </c>
      <c r="GM21" s="18">
        <f>GM22</f>
        <v>2</v>
      </c>
      <c r="GN21" s="13">
        <f t="shared" si="20"/>
        <v>4</v>
      </c>
      <c r="GO21" s="18">
        <f>GO22</f>
        <v>2</v>
      </c>
      <c r="GP21" s="19">
        <f>GP22</f>
        <v>2</v>
      </c>
    </row>
    <row r="22" spans="1:198" ht="13.5" customHeight="1">
      <c r="A22" s="5"/>
      <c r="B22" s="5"/>
      <c r="C22" s="5"/>
      <c r="D22" s="5"/>
      <c r="E22" s="31" t="s">
        <v>216</v>
      </c>
      <c r="F22" s="5"/>
      <c r="G22" s="5" t="s">
        <v>201</v>
      </c>
      <c r="H22" s="5"/>
      <c r="I22" s="5" t="s">
        <v>202</v>
      </c>
      <c r="J22" s="9"/>
      <c r="K22" s="189">
        <v>5</v>
      </c>
      <c r="L22" s="190">
        <f t="shared" si="16"/>
        <v>9</v>
      </c>
      <c r="M22" s="189">
        <v>5</v>
      </c>
      <c r="N22" s="189">
        <v>4</v>
      </c>
      <c r="O22" s="189">
        <v>8</v>
      </c>
      <c r="P22" s="190">
        <f t="shared" si="17"/>
        <v>11</v>
      </c>
      <c r="Q22" s="189">
        <v>5</v>
      </c>
      <c r="R22" s="190">
        <v>6</v>
      </c>
      <c r="S22" s="5"/>
      <c r="T22" s="5"/>
      <c r="U22" s="5"/>
      <c r="V22" s="5"/>
      <c r="W22" s="30" t="s">
        <v>213</v>
      </c>
      <c r="X22" s="5"/>
      <c r="Y22" s="5" t="s">
        <v>201</v>
      </c>
      <c r="Z22" s="5"/>
      <c r="AA22" s="5" t="s">
        <v>202</v>
      </c>
      <c r="AB22" s="12"/>
      <c r="AC22" s="18">
        <v>1</v>
      </c>
      <c r="AD22" s="18">
        <f t="shared" si="29"/>
        <v>146</v>
      </c>
      <c r="AE22" s="18">
        <v>59</v>
      </c>
      <c r="AF22" s="18">
        <v>87</v>
      </c>
      <c r="AG22" s="18">
        <v>0</v>
      </c>
      <c r="AH22" s="19">
        <f t="shared" si="30"/>
        <v>0</v>
      </c>
      <c r="AI22" s="18">
        <v>0</v>
      </c>
      <c r="AJ22" s="19">
        <v>0</v>
      </c>
      <c r="AK22" s="5"/>
      <c r="AL22" s="5"/>
      <c r="AM22" s="5"/>
      <c r="AN22" s="676" t="s">
        <v>238</v>
      </c>
      <c r="AO22" s="676"/>
      <c r="AP22" s="676"/>
      <c r="AQ22" s="676"/>
      <c r="AR22" s="676"/>
      <c r="AS22" s="676"/>
      <c r="AT22" s="325"/>
      <c r="AU22" s="18">
        <f>SUM(AU23:AU31)</f>
        <v>297</v>
      </c>
      <c r="AV22" s="19">
        <f t="shared" si="21"/>
        <v>490</v>
      </c>
      <c r="AW22" s="18">
        <f>SUM(AW23:AW31)</f>
        <v>227</v>
      </c>
      <c r="AX22" s="18">
        <f>SUM(AX23:AX31)</f>
        <v>263</v>
      </c>
      <c r="AY22" s="18">
        <f>SUM(AY23:AY31)</f>
        <v>284</v>
      </c>
      <c r="AZ22" s="19">
        <f t="shared" si="22"/>
        <v>440</v>
      </c>
      <c r="BA22" s="18">
        <f>SUM(BA23:BA31)</f>
        <v>198</v>
      </c>
      <c r="BB22" s="19">
        <f>SUM(BB23:BB31)</f>
        <v>242</v>
      </c>
      <c r="BC22" s="5"/>
      <c r="BD22" s="5"/>
      <c r="BE22" s="5"/>
      <c r="BF22" s="5"/>
      <c r="BG22" s="30" t="s">
        <v>208</v>
      </c>
      <c r="BH22" s="5"/>
      <c r="BI22" s="5" t="s">
        <v>201</v>
      </c>
      <c r="BJ22" s="5"/>
      <c r="BK22" s="5" t="s">
        <v>202</v>
      </c>
      <c r="BL22" s="12"/>
      <c r="BM22" s="18">
        <v>2</v>
      </c>
      <c r="BN22" s="19">
        <f t="shared" si="2"/>
        <v>9</v>
      </c>
      <c r="BO22" s="18">
        <v>3</v>
      </c>
      <c r="BP22" s="18">
        <v>6</v>
      </c>
      <c r="BQ22" s="18">
        <v>5</v>
      </c>
      <c r="BR22" s="19">
        <f t="shared" si="3"/>
        <v>10</v>
      </c>
      <c r="BS22" s="18">
        <v>5</v>
      </c>
      <c r="BT22" s="19">
        <v>5</v>
      </c>
      <c r="BU22" s="5"/>
      <c r="BV22" s="2"/>
      <c r="BW22" s="2"/>
      <c r="BX22" s="5"/>
      <c r="BY22" s="30" t="s">
        <v>207</v>
      </c>
      <c r="BZ22" s="5"/>
      <c r="CA22" s="5" t="s">
        <v>201</v>
      </c>
      <c r="CB22" s="5"/>
      <c r="CC22" s="5" t="s">
        <v>202</v>
      </c>
      <c r="CD22" s="12"/>
      <c r="CE22" s="18">
        <v>88</v>
      </c>
      <c r="CF22" s="19">
        <f>SUM(CG22:CH22)</f>
        <v>210</v>
      </c>
      <c r="CG22" s="18">
        <v>101</v>
      </c>
      <c r="CH22" s="18">
        <v>109</v>
      </c>
      <c r="CI22" s="18">
        <v>111</v>
      </c>
      <c r="CJ22" s="19">
        <f>SUM(CK22:CL22)</f>
        <v>234</v>
      </c>
      <c r="CK22" s="18">
        <v>114</v>
      </c>
      <c r="CL22" s="19">
        <v>120</v>
      </c>
      <c r="CM22" s="8"/>
      <c r="CN22" s="5"/>
      <c r="CO22" s="5"/>
      <c r="CP22" s="5"/>
      <c r="CQ22" s="30" t="s">
        <v>208</v>
      </c>
      <c r="CR22" s="5"/>
      <c r="CS22" s="5" t="s">
        <v>201</v>
      </c>
      <c r="CT22" s="5"/>
      <c r="CU22" s="5" t="s">
        <v>202</v>
      </c>
      <c r="CV22" s="12"/>
      <c r="CW22" s="18">
        <v>424</v>
      </c>
      <c r="CX22" s="19">
        <f t="shared" si="4"/>
        <v>981</v>
      </c>
      <c r="CY22" s="18">
        <v>487</v>
      </c>
      <c r="CZ22" s="18">
        <v>494</v>
      </c>
      <c r="DA22" s="18">
        <v>409</v>
      </c>
      <c r="DB22" s="19">
        <f t="shared" si="5"/>
        <v>899</v>
      </c>
      <c r="DC22" s="18">
        <v>435</v>
      </c>
      <c r="DD22" s="19">
        <v>464</v>
      </c>
      <c r="DE22" s="5"/>
      <c r="DF22" s="5"/>
      <c r="DG22" s="5"/>
      <c r="DH22" s="5"/>
      <c r="DI22" s="30" t="s">
        <v>225</v>
      </c>
      <c r="DJ22" s="5"/>
      <c r="DK22" s="5" t="s">
        <v>201</v>
      </c>
      <c r="DL22" s="5"/>
      <c r="DM22" s="5" t="s">
        <v>202</v>
      </c>
      <c r="DN22" s="12"/>
      <c r="DO22" s="18">
        <v>29</v>
      </c>
      <c r="DP22" s="19">
        <f t="shared" si="32"/>
        <v>72</v>
      </c>
      <c r="DQ22" s="18">
        <v>33</v>
      </c>
      <c r="DR22" s="18">
        <v>39</v>
      </c>
      <c r="DS22" s="18">
        <v>26</v>
      </c>
      <c r="DT22" s="19">
        <f t="shared" si="33"/>
        <v>61</v>
      </c>
      <c r="DU22" s="18">
        <v>30</v>
      </c>
      <c r="DV22" s="19">
        <v>31</v>
      </c>
      <c r="DW22" s="5"/>
      <c r="DX22" s="5"/>
      <c r="DY22" s="5"/>
      <c r="DZ22" s="5"/>
      <c r="EA22" s="30" t="s">
        <v>207</v>
      </c>
      <c r="EB22" s="5"/>
      <c r="EC22" s="5" t="s">
        <v>201</v>
      </c>
      <c r="ED22" s="5"/>
      <c r="EE22" s="5" t="s">
        <v>202</v>
      </c>
      <c r="EF22" s="12"/>
      <c r="EG22" s="18">
        <v>192</v>
      </c>
      <c r="EH22" s="19">
        <f t="shared" si="8"/>
        <v>471</v>
      </c>
      <c r="EI22" s="18">
        <v>227</v>
      </c>
      <c r="EJ22" s="18">
        <v>244</v>
      </c>
      <c r="EK22" s="18">
        <v>189</v>
      </c>
      <c r="EL22" s="19">
        <f t="shared" si="9"/>
        <v>427</v>
      </c>
      <c r="EM22" s="18">
        <v>199</v>
      </c>
      <c r="EN22" s="19">
        <v>228</v>
      </c>
      <c r="EO22" s="5"/>
      <c r="EP22" s="5"/>
      <c r="EQ22" s="5"/>
      <c r="ER22" s="5"/>
      <c r="ES22" s="30" t="s">
        <v>207</v>
      </c>
      <c r="ET22" s="5"/>
      <c r="EU22" s="5" t="s">
        <v>201</v>
      </c>
      <c r="EV22" s="5"/>
      <c r="EW22" s="5" t="s">
        <v>202</v>
      </c>
      <c r="EX22" s="326"/>
      <c r="EY22" s="18">
        <v>201</v>
      </c>
      <c r="EZ22" s="19">
        <f t="shared" si="25"/>
        <v>471</v>
      </c>
      <c r="FA22" s="18">
        <v>237</v>
      </c>
      <c r="FB22" s="18">
        <v>234</v>
      </c>
      <c r="FC22" s="18">
        <v>212</v>
      </c>
      <c r="FD22" s="19">
        <f t="shared" si="26"/>
        <v>443</v>
      </c>
      <c r="FE22" s="18">
        <v>213</v>
      </c>
      <c r="FF22" s="19">
        <v>230</v>
      </c>
      <c r="FG22" s="5"/>
      <c r="FH22" s="5"/>
      <c r="FI22" s="5"/>
      <c r="FJ22" s="676" t="s">
        <v>559</v>
      </c>
      <c r="FK22" s="676"/>
      <c r="FL22" s="676"/>
      <c r="FM22" s="676"/>
      <c r="FN22" s="676"/>
      <c r="FO22" s="676"/>
      <c r="FP22" s="325"/>
      <c r="FQ22" s="18">
        <v>21</v>
      </c>
      <c r="FR22" s="13">
        <f t="shared" si="12"/>
        <v>52</v>
      </c>
      <c r="FS22" s="18">
        <v>26</v>
      </c>
      <c r="FT22" s="18">
        <v>26</v>
      </c>
      <c r="FU22" s="18">
        <v>18</v>
      </c>
      <c r="FV22" s="13">
        <f t="shared" si="15"/>
        <v>41</v>
      </c>
      <c r="FW22" s="18">
        <v>19</v>
      </c>
      <c r="FX22" s="19">
        <v>22</v>
      </c>
      <c r="FY22" s="5"/>
      <c r="FZ22" s="2"/>
      <c r="GA22" s="2"/>
      <c r="GB22" s="2"/>
      <c r="GC22" s="30" t="s">
        <v>225</v>
      </c>
      <c r="GD22" s="5"/>
      <c r="GE22" s="5" t="s">
        <v>201</v>
      </c>
      <c r="GF22" s="5"/>
      <c r="GG22" s="5" t="s">
        <v>202</v>
      </c>
      <c r="GH22" s="2"/>
      <c r="GI22" s="18">
        <v>2</v>
      </c>
      <c r="GJ22" s="13">
        <f t="shared" si="19"/>
        <v>5</v>
      </c>
      <c r="GK22" s="18">
        <v>3</v>
      </c>
      <c r="GL22" s="18">
        <v>2</v>
      </c>
      <c r="GM22" s="18">
        <v>2</v>
      </c>
      <c r="GN22" s="13">
        <f t="shared" si="20"/>
        <v>4</v>
      </c>
      <c r="GO22" s="18">
        <v>2</v>
      </c>
      <c r="GP22" s="19">
        <v>2</v>
      </c>
    </row>
    <row r="23" spans="1:198" ht="13.5" customHeight="1">
      <c r="A23" s="5"/>
      <c r="B23" s="5"/>
      <c r="C23" s="5"/>
      <c r="D23" s="5"/>
      <c r="E23" s="31" t="s">
        <v>217</v>
      </c>
      <c r="F23" s="5"/>
      <c r="G23" s="5" t="s">
        <v>201</v>
      </c>
      <c r="H23" s="5"/>
      <c r="I23" s="5" t="s">
        <v>202</v>
      </c>
      <c r="J23" s="9"/>
      <c r="K23" s="189">
        <v>5</v>
      </c>
      <c r="L23" s="190">
        <f t="shared" si="16"/>
        <v>7</v>
      </c>
      <c r="M23" s="189">
        <v>4</v>
      </c>
      <c r="N23" s="189">
        <v>3</v>
      </c>
      <c r="O23" s="189">
        <v>6</v>
      </c>
      <c r="P23" s="190">
        <f t="shared" si="17"/>
        <v>9</v>
      </c>
      <c r="Q23" s="189">
        <v>4</v>
      </c>
      <c r="R23" s="190">
        <v>5</v>
      </c>
      <c r="S23" s="5"/>
      <c r="T23" s="5"/>
      <c r="U23" s="5"/>
      <c r="V23" s="5"/>
      <c r="W23" s="30" t="s">
        <v>214</v>
      </c>
      <c r="X23" s="5"/>
      <c r="Y23" s="5" t="s">
        <v>201</v>
      </c>
      <c r="Z23" s="5"/>
      <c r="AA23" s="5" t="s">
        <v>202</v>
      </c>
      <c r="AB23" s="12"/>
      <c r="AC23" s="18">
        <v>3</v>
      </c>
      <c r="AD23" s="18">
        <f t="shared" si="29"/>
        <v>3</v>
      </c>
      <c r="AE23" s="18">
        <v>1</v>
      </c>
      <c r="AF23" s="18">
        <v>2</v>
      </c>
      <c r="AG23" s="18">
        <v>3</v>
      </c>
      <c r="AH23" s="19">
        <f t="shared" si="30"/>
        <v>4</v>
      </c>
      <c r="AI23" s="18">
        <v>1</v>
      </c>
      <c r="AJ23" s="19">
        <v>3</v>
      </c>
      <c r="AK23" s="5"/>
      <c r="AL23" s="5"/>
      <c r="AM23" s="5"/>
      <c r="AN23" s="5"/>
      <c r="AO23" s="30" t="s">
        <v>467</v>
      </c>
      <c r="AP23" s="5"/>
      <c r="AQ23" s="5" t="s">
        <v>201</v>
      </c>
      <c r="AR23" s="5"/>
      <c r="AS23" s="5" t="s">
        <v>202</v>
      </c>
      <c r="AT23" s="326"/>
      <c r="AU23" s="18">
        <v>3</v>
      </c>
      <c r="AV23" s="19">
        <f t="shared" si="21"/>
        <v>10</v>
      </c>
      <c r="AW23" s="18">
        <v>4</v>
      </c>
      <c r="AX23" s="18">
        <v>6</v>
      </c>
      <c r="AY23" s="18">
        <v>3</v>
      </c>
      <c r="AZ23" s="19">
        <f t="shared" si="22"/>
        <v>10</v>
      </c>
      <c r="BA23" s="18">
        <v>3</v>
      </c>
      <c r="BB23" s="19">
        <v>7</v>
      </c>
      <c r="BC23" s="5"/>
      <c r="BD23" s="5"/>
      <c r="BE23" s="5"/>
      <c r="BF23" s="5"/>
      <c r="BG23" s="30" t="s">
        <v>209</v>
      </c>
      <c r="BH23" s="5"/>
      <c r="BI23" s="5" t="s">
        <v>201</v>
      </c>
      <c r="BJ23" s="5"/>
      <c r="BK23" s="5" t="s">
        <v>202</v>
      </c>
      <c r="BL23" s="12"/>
      <c r="BM23" s="18">
        <v>45</v>
      </c>
      <c r="BN23" s="19">
        <f t="shared" si="2"/>
        <v>90</v>
      </c>
      <c r="BO23" s="18">
        <v>48</v>
      </c>
      <c r="BP23" s="18">
        <v>42</v>
      </c>
      <c r="BQ23" s="18">
        <v>33</v>
      </c>
      <c r="BR23" s="19">
        <f t="shared" si="3"/>
        <v>67</v>
      </c>
      <c r="BS23" s="18">
        <v>34</v>
      </c>
      <c r="BT23" s="19">
        <v>33</v>
      </c>
      <c r="BU23" s="5"/>
      <c r="BV23" s="2"/>
      <c r="BW23" s="2"/>
      <c r="BX23" s="5"/>
      <c r="BY23" s="30" t="s">
        <v>208</v>
      </c>
      <c r="BZ23" s="5"/>
      <c r="CA23" s="5" t="s">
        <v>201</v>
      </c>
      <c r="CB23" s="5"/>
      <c r="CC23" s="5" t="s">
        <v>202</v>
      </c>
      <c r="CD23" s="12"/>
      <c r="CE23" s="18">
        <v>327</v>
      </c>
      <c r="CF23" s="19">
        <f>SUM(CG23:CH23)</f>
        <v>725</v>
      </c>
      <c r="CG23" s="18">
        <v>329</v>
      </c>
      <c r="CH23" s="18">
        <v>396</v>
      </c>
      <c r="CI23" s="18">
        <v>304</v>
      </c>
      <c r="CJ23" s="19">
        <f>SUM(CK23:CL23)</f>
        <v>645</v>
      </c>
      <c r="CK23" s="18">
        <v>307</v>
      </c>
      <c r="CL23" s="19">
        <v>338</v>
      </c>
      <c r="CM23" s="8"/>
      <c r="CN23" s="5"/>
      <c r="CO23" s="5"/>
      <c r="CP23" s="676" t="s">
        <v>276</v>
      </c>
      <c r="CQ23" s="676"/>
      <c r="CR23" s="676"/>
      <c r="CS23" s="676"/>
      <c r="CT23" s="676"/>
      <c r="CU23" s="676"/>
      <c r="CV23" s="5"/>
      <c r="CW23" s="18">
        <v>99</v>
      </c>
      <c r="CX23" s="19">
        <f t="shared" si="4"/>
        <v>242</v>
      </c>
      <c r="CY23" s="18">
        <v>125</v>
      </c>
      <c r="CZ23" s="18">
        <v>117</v>
      </c>
      <c r="DA23" s="18">
        <v>77</v>
      </c>
      <c r="DB23" s="19">
        <f t="shared" si="5"/>
        <v>209</v>
      </c>
      <c r="DC23" s="18">
        <v>106</v>
      </c>
      <c r="DD23" s="19">
        <v>103</v>
      </c>
      <c r="DE23" s="5"/>
      <c r="DF23" s="5"/>
      <c r="DG23" s="5"/>
      <c r="DH23" s="5"/>
      <c r="DI23" s="30" t="s">
        <v>226</v>
      </c>
      <c r="DJ23" s="5"/>
      <c r="DK23" s="5" t="s">
        <v>201</v>
      </c>
      <c r="DL23" s="5"/>
      <c r="DM23" s="5" t="s">
        <v>202</v>
      </c>
      <c r="DN23" s="12"/>
      <c r="DO23" s="18">
        <v>190</v>
      </c>
      <c r="DP23" s="19">
        <f t="shared" si="32"/>
        <v>409</v>
      </c>
      <c r="DQ23" s="18">
        <v>191</v>
      </c>
      <c r="DR23" s="18">
        <v>218</v>
      </c>
      <c r="DS23" s="18">
        <v>184</v>
      </c>
      <c r="DT23" s="19">
        <f t="shared" si="33"/>
        <v>352</v>
      </c>
      <c r="DU23" s="18">
        <v>168</v>
      </c>
      <c r="DV23" s="19">
        <v>184</v>
      </c>
      <c r="DW23" s="5"/>
      <c r="DX23" s="5"/>
      <c r="DY23" s="5"/>
      <c r="DZ23" s="5"/>
      <c r="EA23" s="30" t="s">
        <v>208</v>
      </c>
      <c r="EB23" s="5"/>
      <c r="EC23" s="5" t="s">
        <v>201</v>
      </c>
      <c r="ED23" s="5"/>
      <c r="EE23" s="5" t="s">
        <v>202</v>
      </c>
      <c r="EF23" s="12"/>
      <c r="EG23" s="18">
        <v>426</v>
      </c>
      <c r="EH23" s="19">
        <f t="shared" si="8"/>
        <v>1080</v>
      </c>
      <c r="EI23" s="18">
        <v>505</v>
      </c>
      <c r="EJ23" s="18">
        <v>575</v>
      </c>
      <c r="EK23" s="18">
        <v>435</v>
      </c>
      <c r="EL23" s="19">
        <f t="shared" si="9"/>
        <v>1010</v>
      </c>
      <c r="EM23" s="18">
        <v>465</v>
      </c>
      <c r="EN23" s="19">
        <v>545</v>
      </c>
      <c r="EO23" s="5"/>
      <c r="EP23" s="5"/>
      <c r="EQ23" s="5"/>
      <c r="ER23" s="5"/>
      <c r="ES23" s="30" t="s">
        <v>208</v>
      </c>
      <c r="ET23" s="5"/>
      <c r="EU23" s="5" t="s">
        <v>201</v>
      </c>
      <c r="EV23" s="5"/>
      <c r="EW23" s="5" t="s">
        <v>202</v>
      </c>
      <c r="EX23" s="326"/>
      <c r="EY23" s="18">
        <v>213</v>
      </c>
      <c r="EZ23" s="19">
        <f t="shared" si="25"/>
        <v>483</v>
      </c>
      <c r="FA23" s="18">
        <v>232</v>
      </c>
      <c r="FB23" s="18">
        <v>251</v>
      </c>
      <c r="FC23" s="18">
        <v>223</v>
      </c>
      <c r="FD23" s="19">
        <f t="shared" si="26"/>
        <v>488</v>
      </c>
      <c r="FE23" s="18">
        <v>231</v>
      </c>
      <c r="FF23" s="19">
        <v>257</v>
      </c>
      <c r="FG23" s="5"/>
      <c r="FH23" s="5"/>
      <c r="FI23" s="5"/>
      <c r="FJ23" s="676" t="s">
        <v>560</v>
      </c>
      <c r="FK23" s="676"/>
      <c r="FL23" s="676"/>
      <c r="FM23" s="676"/>
      <c r="FN23" s="676"/>
      <c r="FO23" s="676"/>
      <c r="FP23" s="325"/>
      <c r="FQ23" s="18">
        <v>14</v>
      </c>
      <c r="FR23" s="13">
        <f t="shared" si="12"/>
        <v>37</v>
      </c>
      <c r="FS23" s="18">
        <v>19</v>
      </c>
      <c r="FT23" s="18">
        <v>18</v>
      </c>
      <c r="FU23" s="18">
        <v>12</v>
      </c>
      <c r="FV23" s="13">
        <f t="shared" si="15"/>
        <v>30</v>
      </c>
      <c r="FW23" s="18">
        <v>15</v>
      </c>
      <c r="FX23" s="19">
        <v>15</v>
      </c>
      <c r="FY23" s="5"/>
      <c r="FZ23" s="2"/>
      <c r="GA23" s="2"/>
      <c r="GB23" s="676" t="s">
        <v>614</v>
      </c>
      <c r="GC23" s="676"/>
      <c r="GD23" s="676"/>
      <c r="GE23" s="676"/>
      <c r="GF23" s="676"/>
      <c r="GG23" s="676"/>
      <c r="GH23" s="2"/>
      <c r="GI23" s="18">
        <f>SUM(GI24:GI25)</f>
        <v>155</v>
      </c>
      <c r="GJ23" s="13">
        <f t="shared" si="19"/>
        <v>410</v>
      </c>
      <c r="GK23" s="18">
        <f>SUM(GK24:GK25)</f>
        <v>212</v>
      </c>
      <c r="GL23" s="18">
        <f>SUM(GL24:GL25)</f>
        <v>198</v>
      </c>
      <c r="GM23" s="18">
        <f>SUM(GM24:GM25)</f>
        <v>130</v>
      </c>
      <c r="GN23" s="13">
        <f t="shared" si="20"/>
        <v>353</v>
      </c>
      <c r="GO23" s="18">
        <f>SUM(GO24:GO25)</f>
        <v>186</v>
      </c>
      <c r="GP23" s="19">
        <f>SUM(GP24:GP25)</f>
        <v>167</v>
      </c>
    </row>
    <row r="24" spans="1:198" ht="13.5" customHeight="1">
      <c r="A24" s="5"/>
      <c r="B24" s="5"/>
      <c r="C24" s="5"/>
      <c r="D24" s="5"/>
      <c r="E24" s="31" t="s">
        <v>478</v>
      </c>
      <c r="F24" s="5"/>
      <c r="G24" s="5" t="s">
        <v>201</v>
      </c>
      <c r="H24" s="5"/>
      <c r="I24" s="5" t="s">
        <v>202</v>
      </c>
      <c r="J24" s="9"/>
      <c r="K24" s="189">
        <v>0</v>
      </c>
      <c r="L24" s="190">
        <f t="shared" si="16"/>
        <v>0</v>
      </c>
      <c r="M24" s="189">
        <v>0</v>
      </c>
      <c r="N24" s="189">
        <v>0</v>
      </c>
      <c r="O24" s="189">
        <v>0</v>
      </c>
      <c r="P24" s="190">
        <f t="shared" si="17"/>
        <v>0</v>
      </c>
      <c r="Q24" s="189">
        <v>0</v>
      </c>
      <c r="R24" s="190">
        <v>0</v>
      </c>
      <c r="S24" s="5"/>
      <c r="T24" s="5"/>
      <c r="U24" s="5"/>
      <c r="V24" s="5"/>
      <c r="W24" s="30" t="s">
        <v>215</v>
      </c>
      <c r="X24" s="5"/>
      <c r="Y24" s="5" t="s">
        <v>201</v>
      </c>
      <c r="Z24" s="5"/>
      <c r="AA24" s="5" t="s">
        <v>202</v>
      </c>
      <c r="AB24" s="12"/>
      <c r="AC24" s="18">
        <v>2</v>
      </c>
      <c r="AD24" s="18">
        <f t="shared" si="29"/>
        <v>2</v>
      </c>
      <c r="AE24" s="18">
        <v>1</v>
      </c>
      <c r="AF24" s="18">
        <v>1</v>
      </c>
      <c r="AG24" s="18">
        <v>2</v>
      </c>
      <c r="AH24" s="19">
        <f t="shared" si="30"/>
        <v>2</v>
      </c>
      <c r="AI24" s="18">
        <v>2</v>
      </c>
      <c r="AJ24" s="19">
        <v>0</v>
      </c>
      <c r="AK24" s="5"/>
      <c r="AL24" s="5"/>
      <c r="AM24" s="5"/>
      <c r="AN24" s="5"/>
      <c r="AO24" s="30" t="s">
        <v>226</v>
      </c>
      <c r="AP24" s="5"/>
      <c r="AQ24" s="5" t="s">
        <v>201</v>
      </c>
      <c r="AR24" s="5"/>
      <c r="AS24" s="5" t="s">
        <v>202</v>
      </c>
      <c r="AT24" s="326"/>
      <c r="AU24" s="18">
        <v>23</v>
      </c>
      <c r="AV24" s="19">
        <f t="shared" si="21"/>
        <v>41</v>
      </c>
      <c r="AW24" s="18">
        <v>23</v>
      </c>
      <c r="AX24" s="18">
        <v>18</v>
      </c>
      <c r="AY24" s="18">
        <v>21</v>
      </c>
      <c r="AZ24" s="19">
        <f t="shared" si="22"/>
        <v>37</v>
      </c>
      <c r="BA24" s="18">
        <v>19</v>
      </c>
      <c r="BB24" s="19">
        <v>18</v>
      </c>
      <c r="BC24" s="5"/>
      <c r="BD24" s="5"/>
      <c r="BE24" s="5"/>
      <c r="BF24" s="5"/>
      <c r="BG24" s="30" t="s">
        <v>210</v>
      </c>
      <c r="BH24" s="5"/>
      <c r="BI24" s="5" t="s">
        <v>201</v>
      </c>
      <c r="BJ24" s="5"/>
      <c r="BK24" s="5" t="s">
        <v>202</v>
      </c>
      <c r="BL24" s="12"/>
      <c r="BM24" s="18">
        <v>80</v>
      </c>
      <c r="BN24" s="19">
        <f t="shared" si="2"/>
        <v>154</v>
      </c>
      <c r="BO24" s="18">
        <v>73</v>
      </c>
      <c r="BP24" s="18">
        <v>81</v>
      </c>
      <c r="BQ24" s="18">
        <v>70</v>
      </c>
      <c r="BR24" s="19">
        <f t="shared" si="3"/>
        <v>127</v>
      </c>
      <c r="BS24" s="18">
        <v>58</v>
      </c>
      <c r="BT24" s="19">
        <v>69</v>
      </c>
      <c r="BU24" s="5"/>
      <c r="BV24" s="5"/>
      <c r="BW24" s="5"/>
      <c r="BX24" s="676" t="s">
        <v>508</v>
      </c>
      <c r="BY24" s="676"/>
      <c r="BZ24" s="676"/>
      <c r="CA24" s="676"/>
      <c r="CB24" s="676"/>
      <c r="CC24" s="676"/>
      <c r="CD24" s="5"/>
      <c r="CE24" s="18">
        <v>7</v>
      </c>
      <c r="CF24" s="19">
        <f>SUM(CG24:CH24)</f>
        <v>19</v>
      </c>
      <c r="CG24" s="18">
        <v>10</v>
      </c>
      <c r="CH24" s="18">
        <v>9</v>
      </c>
      <c r="CI24" s="18">
        <v>6</v>
      </c>
      <c r="CJ24" s="19">
        <f>SUM(CK24:CL24)</f>
        <v>14</v>
      </c>
      <c r="CK24" s="18">
        <v>7</v>
      </c>
      <c r="CL24" s="19">
        <v>7</v>
      </c>
      <c r="CM24" s="8"/>
      <c r="CN24" s="5"/>
      <c r="CO24" s="5"/>
      <c r="CP24" s="676" t="s">
        <v>277</v>
      </c>
      <c r="CQ24" s="676"/>
      <c r="CR24" s="676"/>
      <c r="CS24" s="676"/>
      <c r="CT24" s="676"/>
      <c r="CU24" s="676"/>
      <c r="CV24" s="5"/>
      <c r="CW24" s="18">
        <v>22</v>
      </c>
      <c r="CX24" s="19">
        <f t="shared" si="4"/>
        <v>66</v>
      </c>
      <c r="CY24" s="18">
        <v>32</v>
      </c>
      <c r="CZ24" s="18">
        <v>34</v>
      </c>
      <c r="DA24" s="18">
        <v>20</v>
      </c>
      <c r="DB24" s="19">
        <f t="shared" si="5"/>
        <v>57</v>
      </c>
      <c r="DC24" s="18">
        <v>29</v>
      </c>
      <c r="DD24" s="19">
        <v>28</v>
      </c>
      <c r="DE24" s="5"/>
      <c r="DF24" s="5"/>
      <c r="DG24" s="5"/>
      <c r="DH24" s="5"/>
      <c r="DI24" s="30" t="s">
        <v>207</v>
      </c>
      <c r="DJ24" s="5"/>
      <c r="DK24" s="5" t="s">
        <v>201</v>
      </c>
      <c r="DL24" s="5"/>
      <c r="DM24" s="5" t="s">
        <v>202</v>
      </c>
      <c r="DN24" s="12"/>
      <c r="DO24" s="18">
        <v>154</v>
      </c>
      <c r="DP24" s="19">
        <f t="shared" si="32"/>
        <v>365</v>
      </c>
      <c r="DQ24" s="18">
        <v>178</v>
      </c>
      <c r="DR24" s="18">
        <v>187</v>
      </c>
      <c r="DS24" s="18">
        <v>145</v>
      </c>
      <c r="DT24" s="19">
        <f t="shared" si="33"/>
        <v>317</v>
      </c>
      <c r="DU24" s="18">
        <v>152</v>
      </c>
      <c r="DV24" s="19">
        <v>165</v>
      </c>
      <c r="DW24" s="5"/>
      <c r="DX24" s="5"/>
      <c r="DY24" s="5"/>
      <c r="DZ24" s="5"/>
      <c r="EA24" s="30" t="s">
        <v>209</v>
      </c>
      <c r="EB24" s="5"/>
      <c r="EC24" s="5" t="s">
        <v>201</v>
      </c>
      <c r="ED24" s="5"/>
      <c r="EE24" s="5" t="s">
        <v>202</v>
      </c>
      <c r="EF24" s="12"/>
      <c r="EG24" s="18">
        <v>583</v>
      </c>
      <c r="EH24" s="19">
        <f t="shared" si="8"/>
        <v>1594</v>
      </c>
      <c r="EI24" s="18">
        <v>732</v>
      </c>
      <c r="EJ24" s="18">
        <v>862</v>
      </c>
      <c r="EK24" s="18">
        <v>611</v>
      </c>
      <c r="EL24" s="19">
        <f t="shared" si="9"/>
        <v>1600</v>
      </c>
      <c r="EM24" s="18">
        <v>743</v>
      </c>
      <c r="EN24" s="19">
        <v>857</v>
      </c>
      <c r="EO24" s="5"/>
      <c r="EP24" s="5"/>
      <c r="EQ24" s="5"/>
      <c r="ER24" s="5"/>
      <c r="ES24" s="30" t="s">
        <v>209</v>
      </c>
      <c r="ET24" s="5"/>
      <c r="EU24" s="5" t="s">
        <v>201</v>
      </c>
      <c r="EV24" s="5"/>
      <c r="EW24" s="5" t="s">
        <v>202</v>
      </c>
      <c r="EX24" s="326"/>
      <c r="EY24" s="18">
        <v>102</v>
      </c>
      <c r="EZ24" s="19">
        <f t="shared" si="25"/>
        <v>264</v>
      </c>
      <c r="FA24" s="18">
        <v>118</v>
      </c>
      <c r="FB24" s="18">
        <v>146</v>
      </c>
      <c r="FC24" s="18">
        <v>106</v>
      </c>
      <c r="FD24" s="19">
        <f t="shared" si="26"/>
        <v>237</v>
      </c>
      <c r="FE24" s="18">
        <v>106</v>
      </c>
      <c r="FF24" s="19">
        <v>131</v>
      </c>
      <c r="FG24" s="5"/>
      <c r="FH24" s="5"/>
      <c r="FI24" s="5"/>
      <c r="FJ24" s="676" t="s">
        <v>561</v>
      </c>
      <c r="FK24" s="676"/>
      <c r="FL24" s="676"/>
      <c r="FM24" s="676"/>
      <c r="FN24" s="676"/>
      <c r="FO24" s="676"/>
      <c r="FP24" s="325"/>
      <c r="FQ24" s="18">
        <v>17</v>
      </c>
      <c r="FR24" s="13">
        <f t="shared" si="12"/>
        <v>36</v>
      </c>
      <c r="FS24" s="18">
        <v>18</v>
      </c>
      <c r="FT24" s="18">
        <v>18</v>
      </c>
      <c r="FU24" s="18">
        <v>16</v>
      </c>
      <c r="FV24" s="13">
        <f t="shared" si="15"/>
        <v>33</v>
      </c>
      <c r="FW24" s="18">
        <v>15</v>
      </c>
      <c r="FX24" s="19">
        <v>18</v>
      </c>
      <c r="FY24" s="5"/>
      <c r="FZ24" s="2"/>
      <c r="GA24" s="2"/>
      <c r="GB24" s="2"/>
      <c r="GC24" s="30" t="s">
        <v>225</v>
      </c>
      <c r="GD24" s="5"/>
      <c r="GE24" s="5" t="s">
        <v>201</v>
      </c>
      <c r="GF24" s="5"/>
      <c r="GG24" s="5" t="s">
        <v>202</v>
      </c>
      <c r="GH24" s="2"/>
      <c r="GI24" s="18">
        <v>121</v>
      </c>
      <c r="GJ24" s="13">
        <f t="shared" si="19"/>
        <v>363</v>
      </c>
      <c r="GK24" s="18">
        <v>195</v>
      </c>
      <c r="GL24" s="18">
        <v>168</v>
      </c>
      <c r="GM24" s="18">
        <v>109</v>
      </c>
      <c r="GN24" s="13">
        <f t="shared" si="20"/>
        <v>326</v>
      </c>
      <c r="GO24" s="18">
        <v>175</v>
      </c>
      <c r="GP24" s="19">
        <v>151</v>
      </c>
    </row>
    <row r="25" spans="1:198" s="8" customFormat="1" ht="13.5" customHeight="1">
      <c r="A25" s="5"/>
      <c r="B25" s="5"/>
      <c r="C25" s="5"/>
      <c r="D25" s="676" t="s">
        <v>218</v>
      </c>
      <c r="E25" s="676"/>
      <c r="F25" s="676"/>
      <c r="G25" s="676"/>
      <c r="H25" s="676"/>
      <c r="I25" s="676"/>
      <c r="J25" s="5"/>
      <c r="K25" s="18">
        <f aca="true" t="shared" si="34" ref="K25:R25">SUM(K26:K39)</f>
        <v>81</v>
      </c>
      <c r="L25" s="19">
        <f>SUM(L26:L39)</f>
        <v>115</v>
      </c>
      <c r="M25" s="18">
        <f t="shared" si="34"/>
        <v>62</v>
      </c>
      <c r="N25" s="18">
        <f t="shared" si="34"/>
        <v>53</v>
      </c>
      <c r="O25" s="18">
        <f t="shared" si="34"/>
        <v>94</v>
      </c>
      <c r="P25" s="19">
        <f>SUM(P26:P39)</f>
        <v>129</v>
      </c>
      <c r="Q25" s="18">
        <f t="shared" si="34"/>
        <v>77</v>
      </c>
      <c r="R25" s="19">
        <f t="shared" si="34"/>
        <v>52</v>
      </c>
      <c r="S25" s="5"/>
      <c r="T25" s="5"/>
      <c r="U25" s="5"/>
      <c r="V25" s="5"/>
      <c r="W25" s="30" t="s">
        <v>200</v>
      </c>
      <c r="X25" s="5"/>
      <c r="Y25" s="5" t="s">
        <v>201</v>
      </c>
      <c r="Z25" s="5"/>
      <c r="AA25" s="5" t="s">
        <v>202</v>
      </c>
      <c r="AB25" s="12"/>
      <c r="AC25" s="18">
        <v>0</v>
      </c>
      <c r="AD25" s="20">
        <f t="shared" si="29"/>
        <v>0</v>
      </c>
      <c r="AE25" s="18">
        <v>0</v>
      </c>
      <c r="AF25" s="18">
        <v>0</v>
      </c>
      <c r="AG25" s="18">
        <v>0</v>
      </c>
      <c r="AH25" s="307">
        <f t="shared" si="30"/>
        <v>0</v>
      </c>
      <c r="AI25" s="18">
        <v>0</v>
      </c>
      <c r="AJ25" s="19">
        <v>0</v>
      </c>
      <c r="AK25" s="5"/>
      <c r="AL25" s="5"/>
      <c r="AM25" s="5"/>
      <c r="AN25" s="5"/>
      <c r="AO25" s="30" t="s">
        <v>207</v>
      </c>
      <c r="AP25" s="5"/>
      <c r="AQ25" s="5" t="s">
        <v>201</v>
      </c>
      <c r="AR25" s="5"/>
      <c r="AS25" s="5" t="s">
        <v>202</v>
      </c>
      <c r="AT25" s="326"/>
      <c r="AU25" s="18">
        <v>114</v>
      </c>
      <c r="AV25" s="19">
        <f t="shared" si="21"/>
        <v>167</v>
      </c>
      <c r="AW25" s="18">
        <v>78</v>
      </c>
      <c r="AX25" s="18">
        <v>89</v>
      </c>
      <c r="AY25" s="18">
        <v>109</v>
      </c>
      <c r="AZ25" s="19">
        <f t="shared" si="22"/>
        <v>152</v>
      </c>
      <c r="BA25" s="18">
        <v>68</v>
      </c>
      <c r="BB25" s="19">
        <v>84</v>
      </c>
      <c r="BC25" s="5"/>
      <c r="BD25" s="5"/>
      <c r="BE25" s="5"/>
      <c r="BF25" s="5"/>
      <c r="BG25" s="30" t="s">
        <v>211</v>
      </c>
      <c r="BH25" s="5"/>
      <c r="BI25" s="5" t="s">
        <v>201</v>
      </c>
      <c r="BJ25" s="5"/>
      <c r="BK25" s="5" t="s">
        <v>202</v>
      </c>
      <c r="BL25" s="12"/>
      <c r="BM25" s="18">
        <v>23</v>
      </c>
      <c r="BN25" s="19">
        <f t="shared" si="2"/>
        <v>38</v>
      </c>
      <c r="BO25" s="18">
        <v>22</v>
      </c>
      <c r="BP25" s="18">
        <v>16</v>
      </c>
      <c r="BQ25" s="18">
        <v>26</v>
      </c>
      <c r="BR25" s="19">
        <f t="shared" si="3"/>
        <v>42</v>
      </c>
      <c r="BS25" s="18">
        <v>24</v>
      </c>
      <c r="BT25" s="19">
        <v>18</v>
      </c>
      <c r="BU25" s="5"/>
      <c r="BV25" s="5"/>
      <c r="BW25" s="5"/>
      <c r="BX25" s="676" t="s">
        <v>509</v>
      </c>
      <c r="BY25" s="676"/>
      <c r="BZ25" s="676"/>
      <c r="CA25" s="676"/>
      <c r="CB25" s="676"/>
      <c r="CC25" s="676"/>
      <c r="CD25" s="5"/>
      <c r="CE25" s="18">
        <f aca="true" t="shared" si="35" ref="CE25:CL25">SUM(CE26:CE28)</f>
        <v>1302</v>
      </c>
      <c r="CF25" s="19">
        <f t="shared" si="35"/>
        <v>2314</v>
      </c>
      <c r="CG25" s="18">
        <f t="shared" si="35"/>
        <v>1080</v>
      </c>
      <c r="CH25" s="18">
        <f t="shared" si="35"/>
        <v>1234</v>
      </c>
      <c r="CI25" s="18">
        <f t="shared" si="35"/>
        <v>1331</v>
      </c>
      <c r="CJ25" s="19">
        <f t="shared" si="35"/>
        <v>2132</v>
      </c>
      <c r="CK25" s="18">
        <f t="shared" si="35"/>
        <v>995</v>
      </c>
      <c r="CL25" s="19">
        <f t="shared" si="35"/>
        <v>1137</v>
      </c>
      <c r="CN25" s="5"/>
      <c r="CO25" s="5"/>
      <c r="CP25" s="676" t="s">
        <v>278</v>
      </c>
      <c r="CQ25" s="676"/>
      <c r="CR25" s="676"/>
      <c r="CS25" s="676"/>
      <c r="CT25" s="676"/>
      <c r="CU25" s="676"/>
      <c r="CV25" s="5"/>
      <c r="CW25" s="18">
        <v>0</v>
      </c>
      <c r="CX25" s="19">
        <f t="shared" si="4"/>
        <v>0</v>
      </c>
      <c r="CY25" s="18">
        <v>0</v>
      </c>
      <c r="CZ25" s="18">
        <v>0</v>
      </c>
      <c r="DA25" s="18">
        <v>0</v>
      </c>
      <c r="DB25" s="19">
        <f t="shared" si="5"/>
        <v>0</v>
      </c>
      <c r="DC25" s="18">
        <v>0</v>
      </c>
      <c r="DD25" s="19">
        <v>0</v>
      </c>
      <c r="DE25" s="5"/>
      <c r="DF25" s="5"/>
      <c r="DG25" s="5"/>
      <c r="DH25" s="5"/>
      <c r="DI25" s="30" t="s">
        <v>208</v>
      </c>
      <c r="DJ25" s="5"/>
      <c r="DK25" s="5" t="s">
        <v>201</v>
      </c>
      <c r="DL25" s="5"/>
      <c r="DM25" s="5" t="s">
        <v>202</v>
      </c>
      <c r="DN25" s="12"/>
      <c r="DO25" s="18">
        <v>313</v>
      </c>
      <c r="DP25" s="19">
        <f t="shared" si="32"/>
        <v>592</v>
      </c>
      <c r="DQ25" s="18">
        <v>320</v>
      </c>
      <c r="DR25" s="18">
        <v>272</v>
      </c>
      <c r="DS25" s="18">
        <v>288</v>
      </c>
      <c r="DT25" s="19">
        <f t="shared" si="33"/>
        <v>513</v>
      </c>
      <c r="DU25" s="18">
        <v>277</v>
      </c>
      <c r="DV25" s="19">
        <v>236</v>
      </c>
      <c r="DW25" s="5"/>
      <c r="DX25" s="5"/>
      <c r="DY25" s="5"/>
      <c r="DZ25" s="5"/>
      <c r="EA25" s="30" t="s">
        <v>210</v>
      </c>
      <c r="EB25" s="5"/>
      <c r="EC25" s="5" t="s">
        <v>201</v>
      </c>
      <c r="ED25" s="5"/>
      <c r="EE25" s="5" t="s">
        <v>202</v>
      </c>
      <c r="EF25" s="12"/>
      <c r="EG25" s="18">
        <v>447</v>
      </c>
      <c r="EH25" s="19">
        <f t="shared" si="8"/>
        <v>1145</v>
      </c>
      <c r="EI25" s="18">
        <v>569</v>
      </c>
      <c r="EJ25" s="18">
        <v>576</v>
      </c>
      <c r="EK25" s="18">
        <v>479</v>
      </c>
      <c r="EL25" s="19">
        <f t="shared" si="9"/>
        <v>1169</v>
      </c>
      <c r="EM25" s="18">
        <v>566</v>
      </c>
      <c r="EN25" s="19">
        <v>603</v>
      </c>
      <c r="EO25" s="5"/>
      <c r="EP25" s="5"/>
      <c r="EQ25" s="5"/>
      <c r="ER25" s="676" t="s">
        <v>320</v>
      </c>
      <c r="ES25" s="676"/>
      <c r="ET25" s="676"/>
      <c r="EU25" s="676"/>
      <c r="EV25" s="676"/>
      <c r="EW25" s="676"/>
      <c r="EX25" s="325"/>
      <c r="EY25" s="18">
        <f>SUM(EY26:EY31)</f>
        <v>11</v>
      </c>
      <c r="EZ25" s="19">
        <f t="shared" si="25"/>
        <v>17</v>
      </c>
      <c r="FA25" s="18">
        <f>SUM(FA26:FA31)</f>
        <v>11</v>
      </c>
      <c r="FB25" s="18">
        <f>SUM(FB26:FB31)</f>
        <v>6</v>
      </c>
      <c r="FC25" s="18">
        <f>SUM(FC26:FC31)</f>
        <v>7</v>
      </c>
      <c r="FD25" s="19">
        <f t="shared" si="26"/>
        <v>16</v>
      </c>
      <c r="FE25" s="18">
        <f>SUM(FE26:FE31)</f>
        <v>6</v>
      </c>
      <c r="FF25" s="19">
        <f>SUM(FF26:FF31)</f>
        <v>10</v>
      </c>
      <c r="FG25" s="5"/>
      <c r="FH25" s="5"/>
      <c r="FI25" s="5"/>
      <c r="FJ25" s="676" t="s">
        <v>562</v>
      </c>
      <c r="FK25" s="676"/>
      <c r="FL25" s="676"/>
      <c r="FM25" s="676"/>
      <c r="FN25" s="676"/>
      <c r="FO25" s="676"/>
      <c r="FP25" s="325"/>
      <c r="FQ25" s="18">
        <v>26</v>
      </c>
      <c r="FR25" s="13">
        <f t="shared" si="12"/>
        <v>61</v>
      </c>
      <c r="FS25" s="18">
        <v>33</v>
      </c>
      <c r="FT25" s="18">
        <v>28</v>
      </c>
      <c r="FU25" s="18">
        <v>20</v>
      </c>
      <c r="FV25" s="13">
        <f t="shared" si="15"/>
        <v>51</v>
      </c>
      <c r="FW25" s="18">
        <v>27</v>
      </c>
      <c r="FX25" s="19">
        <v>24</v>
      </c>
      <c r="FY25" s="5"/>
      <c r="FZ25" s="2"/>
      <c r="GA25" s="2"/>
      <c r="GB25" s="2"/>
      <c r="GC25" s="30" t="s">
        <v>226</v>
      </c>
      <c r="GD25" s="5"/>
      <c r="GE25" s="5" t="s">
        <v>201</v>
      </c>
      <c r="GF25" s="5"/>
      <c r="GG25" s="5" t="s">
        <v>202</v>
      </c>
      <c r="GH25" s="2"/>
      <c r="GI25" s="18">
        <v>34</v>
      </c>
      <c r="GJ25" s="13">
        <f t="shared" si="19"/>
        <v>47</v>
      </c>
      <c r="GK25" s="18">
        <v>17</v>
      </c>
      <c r="GL25" s="18">
        <v>30</v>
      </c>
      <c r="GM25" s="18">
        <v>21</v>
      </c>
      <c r="GN25" s="13">
        <f t="shared" si="20"/>
        <v>27</v>
      </c>
      <c r="GO25" s="18">
        <v>11</v>
      </c>
      <c r="GP25" s="19">
        <v>16</v>
      </c>
    </row>
    <row r="26" spans="1:198" ht="13.5" customHeight="1">
      <c r="A26" s="5"/>
      <c r="B26" s="5"/>
      <c r="C26" s="5"/>
      <c r="D26" s="5"/>
      <c r="E26" s="30" t="s">
        <v>548</v>
      </c>
      <c r="F26" s="5"/>
      <c r="G26" s="5" t="s">
        <v>201</v>
      </c>
      <c r="H26" s="5"/>
      <c r="I26" s="5" t="s">
        <v>202</v>
      </c>
      <c r="J26" s="9"/>
      <c r="K26" s="18">
        <v>0</v>
      </c>
      <c r="L26" s="19">
        <f aca="true" t="shared" si="36" ref="L26:L39">SUM(M26:N26)</f>
        <v>0</v>
      </c>
      <c r="M26" s="18">
        <v>0</v>
      </c>
      <c r="N26" s="18">
        <v>0</v>
      </c>
      <c r="O26" s="18">
        <v>0</v>
      </c>
      <c r="P26" s="19">
        <f aca="true" t="shared" si="37" ref="P26:P39">SUM(Q26:R26)</f>
        <v>0</v>
      </c>
      <c r="Q26" s="18">
        <v>0</v>
      </c>
      <c r="R26" s="19">
        <v>0</v>
      </c>
      <c r="S26" s="5"/>
      <c r="T26" s="5"/>
      <c r="U26" s="5"/>
      <c r="V26" s="5"/>
      <c r="W26" s="30" t="s">
        <v>216</v>
      </c>
      <c r="X26" s="5"/>
      <c r="Y26" s="5" t="s">
        <v>201</v>
      </c>
      <c r="Z26" s="5"/>
      <c r="AA26" s="5" t="s">
        <v>202</v>
      </c>
      <c r="AB26" s="12"/>
      <c r="AC26" s="18">
        <v>11</v>
      </c>
      <c r="AD26" s="18">
        <f t="shared" si="29"/>
        <v>16</v>
      </c>
      <c r="AE26" s="18">
        <v>9</v>
      </c>
      <c r="AF26" s="18">
        <v>7</v>
      </c>
      <c r="AG26" s="18">
        <v>9</v>
      </c>
      <c r="AH26" s="19">
        <f t="shared" si="30"/>
        <v>11</v>
      </c>
      <c r="AI26" s="18">
        <v>7</v>
      </c>
      <c r="AJ26" s="19">
        <v>4</v>
      </c>
      <c r="AK26" s="5"/>
      <c r="AL26" s="5"/>
      <c r="AM26" s="5"/>
      <c r="AN26" s="5"/>
      <c r="AO26" s="30" t="s">
        <v>208</v>
      </c>
      <c r="AP26" s="5"/>
      <c r="AQ26" s="5" t="s">
        <v>201</v>
      </c>
      <c r="AR26" s="5"/>
      <c r="AS26" s="5" t="s">
        <v>202</v>
      </c>
      <c r="AT26" s="326"/>
      <c r="AU26" s="18">
        <v>6</v>
      </c>
      <c r="AV26" s="19">
        <f t="shared" si="21"/>
        <v>15</v>
      </c>
      <c r="AW26" s="18">
        <v>6</v>
      </c>
      <c r="AX26" s="18">
        <v>9</v>
      </c>
      <c r="AY26" s="18">
        <v>5</v>
      </c>
      <c r="AZ26" s="19">
        <f t="shared" si="22"/>
        <v>11</v>
      </c>
      <c r="BA26" s="18">
        <v>5</v>
      </c>
      <c r="BB26" s="19">
        <v>6</v>
      </c>
      <c r="BC26" s="5"/>
      <c r="BD26" s="5"/>
      <c r="BE26" s="5"/>
      <c r="BF26" s="5"/>
      <c r="BG26" s="30" t="s">
        <v>213</v>
      </c>
      <c r="BH26" s="5"/>
      <c r="BI26" s="5" t="s">
        <v>201</v>
      </c>
      <c r="BJ26" s="5"/>
      <c r="BK26" s="5" t="s">
        <v>202</v>
      </c>
      <c r="BL26" s="12"/>
      <c r="BM26" s="18">
        <v>10</v>
      </c>
      <c r="BN26" s="19">
        <f t="shared" si="2"/>
        <v>18</v>
      </c>
      <c r="BO26" s="18">
        <v>8</v>
      </c>
      <c r="BP26" s="18">
        <v>10</v>
      </c>
      <c r="BQ26" s="18">
        <v>8</v>
      </c>
      <c r="BR26" s="19">
        <f t="shared" si="3"/>
        <v>10</v>
      </c>
      <c r="BS26" s="18">
        <v>5</v>
      </c>
      <c r="BT26" s="19">
        <v>5</v>
      </c>
      <c r="BU26" s="5"/>
      <c r="BV26" s="5"/>
      <c r="BW26" s="5"/>
      <c r="BX26" s="5"/>
      <c r="BY26" s="30" t="s">
        <v>467</v>
      </c>
      <c r="BZ26" s="5"/>
      <c r="CA26" s="5" t="s">
        <v>201</v>
      </c>
      <c r="CB26" s="5"/>
      <c r="CC26" s="5" t="s">
        <v>202</v>
      </c>
      <c r="CD26" s="12"/>
      <c r="CE26" s="18">
        <v>428</v>
      </c>
      <c r="CF26" s="19">
        <f>SUM(CG26:CH26)</f>
        <v>802</v>
      </c>
      <c r="CG26" s="18">
        <v>398</v>
      </c>
      <c r="CH26" s="18">
        <v>404</v>
      </c>
      <c r="CI26" s="18">
        <v>532</v>
      </c>
      <c r="CJ26" s="19">
        <f>SUM(CK26:CL26)</f>
        <v>779</v>
      </c>
      <c r="CK26" s="18">
        <v>398</v>
      </c>
      <c r="CL26" s="19">
        <v>381</v>
      </c>
      <c r="CM26" s="8"/>
      <c r="CN26" s="5"/>
      <c r="CO26" s="5"/>
      <c r="CP26" s="676" t="s">
        <v>280</v>
      </c>
      <c r="CQ26" s="676"/>
      <c r="CR26" s="676"/>
      <c r="CS26" s="676"/>
      <c r="CT26" s="676"/>
      <c r="CU26" s="676"/>
      <c r="CV26" s="5"/>
      <c r="CW26" s="18">
        <v>36</v>
      </c>
      <c r="CX26" s="19">
        <f t="shared" si="4"/>
        <v>197</v>
      </c>
      <c r="CY26" s="18">
        <v>88</v>
      </c>
      <c r="CZ26" s="18">
        <v>109</v>
      </c>
      <c r="DA26" s="18">
        <v>29</v>
      </c>
      <c r="DB26" s="19">
        <f t="shared" si="5"/>
        <v>194</v>
      </c>
      <c r="DC26" s="18">
        <v>86</v>
      </c>
      <c r="DD26" s="19">
        <v>108</v>
      </c>
      <c r="DE26" s="5"/>
      <c r="DF26" s="5"/>
      <c r="DG26" s="5"/>
      <c r="DH26" s="5"/>
      <c r="DI26" s="30" t="s">
        <v>209</v>
      </c>
      <c r="DJ26" s="5"/>
      <c r="DK26" s="5" t="s">
        <v>201</v>
      </c>
      <c r="DL26" s="5"/>
      <c r="DM26" s="5" t="s">
        <v>202</v>
      </c>
      <c r="DN26" s="12"/>
      <c r="DO26" s="18">
        <v>63</v>
      </c>
      <c r="DP26" s="19">
        <f t="shared" si="32"/>
        <v>147</v>
      </c>
      <c r="DQ26" s="18">
        <v>65</v>
      </c>
      <c r="DR26" s="18">
        <v>82</v>
      </c>
      <c r="DS26" s="18">
        <v>66</v>
      </c>
      <c r="DT26" s="19">
        <f t="shared" si="33"/>
        <v>144</v>
      </c>
      <c r="DU26" s="18">
        <v>71</v>
      </c>
      <c r="DV26" s="19">
        <v>73</v>
      </c>
      <c r="DW26" s="5"/>
      <c r="DX26" s="5"/>
      <c r="DY26" s="5"/>
      <c r="DZ26" s="676" t="s">
        <v>305</v>
      </c>
      <c r="EA26" s="676"/>
      <c r="EB26" s="676"/>
      <c r="EC26" s="676"/>
      <c r="ED26" s="676"/>
      <c r="EE26" s="676"/>
      <c r="EF26" s="7"/>
      <c r="EG26" s="18">
        <v>8</v>
      </c>
      <c r="EH26" s="19">
        <f t="shared" si="8"/>
        <v>23</v>
      </c>
      <c r="EI26" s="18">
        <v>12</v>
      </c>
      <c r="EJ26" s="18">
        <v>11</v>
      </c>
      <c r="EK26" s="18">
        <v>9</v>
      </c>
      <c r="EL26" s="19">
        <f t="shared" si="9"/>
        <v>21</v>
      </c>
      <c r="EM26" s="18">
        <v>11</v>
      </c>
      <c r="EN26" s="19">
        <v>10</v>
      </c>
      <c r="EO26" s="5"/>
      <c r="EP26" s="5"/>
      <c r="EQ26" s="5"/>
      <c r="ER26" s="5"/>
      <c r="ES26" s="30" t="s">
        <v>467</v>
      </c>
      <c r="ET26" s="5"/>
      <c r="EU26" s="5" t="s">
        <v>201</v>
      </c>
      <c r="EV26" s="5"/>
      <c r="EW26" s="5" t="s">
        <v>202</v>
      </c>
      <c r="EX26" s="326"/>
      <c r="EY26" s="18">
        <v>1</v>
      </c>
      <c r="EZ26" s="19">
        <f t="shared" si="25"/>
        <v>1</v>
      </c>
      <c r="FA26" s="18">
        <v>1</v>
      </c>
      <c r="FB26" s="18">
        <v>0</v>
      </c>
      <c r="FC26" s="18">
        <v>0</v>
      </c>
      <c r="FD26" s="19">
        <f t="shared" si="26"/>
        <v>0</v>
      </c>
      <c r="FE26" s="18">
        <v>0</v>
      </c>
      <c r="FF26" s="19">
        <v>0</v>
      </c>
      <c r="FG26" s="5"/>
      <c r="FH26" s="5"/>
      <c r="FI26" s="5"/>
      <c r="FJ26" s="676" t="s">
        <v>563</v>
      </c>
      <c r="FK26" s="676"/>
      <c r="FL26" s="676"/>
      <c r="FM26" s="676"/>
      <c r="FN26" s="676"/>
      <c r="FO26" s="676"/>
      <c r="FP26" s="325"/>
      <c r="FQ26" s="18">
        <v>11</v>
      </c>
      <c r="FR26" s="13">
        <f t="shared" si="12"/>
        <v>30</v>
      </c>
      <c r="FS26" s="18">
        <v>16</v>
      </c>
      <c r="FT26" s="18">
        <v>14</v>
      </c>
      <c r="FU26" s="18">
        <v>12</v>
      </c>
      <c r="FV26" s="13">
        <f t="shared" si="15"/>
        <v>29</v>
      </c>
      <c r="FW26" s="18">
        <v>14</v>
      </c>
      <c r="FX26" s="19">
        <v>15</v>
      </c>
      <c r="FY26" s="5"/>
      <c r="FZ26" s="2"/>
      <c r="GA26" s="2"/>
      <c r="GB26" s="676" t="s">
        <v>615</v>
      </c>
      <c r="GC26" s="676"/>
      <c r="GD26" s="676"/>
      <c r="GE26" s="676"/>
      <c r="GF26" s="676"/>
      <c r="GG26" s="676"/>
      <c r="GH26" s="2"/>
      <c r="GI26" s="18">
        <f>GI27</f>
        <v>0</v>
      </c>
      <c r="GJ26" s="13">
        <f t="shared" si="19"/>
        <v>0</v>
      </c>
      <c r="GK26" s="18">
        <f>GK27</f>
        <v>0</v>
      </c>
      <c r="GL26" s="18">
        <f>GL27</f>
        <v>0</v>
      </c>
      <c r="GM26" s="18">
        <f>GM27</f>
        <v>0</v>
      </c>
      <c r="GN26" s="13">
        <f t="shared" si="20"/>
        <v>0</v>
      </c>
      <c r="GO26" s="18">
        <f>GO27</f>
        <v>0</v>
      </c>
      <c r="GP26" s="19">
        <f>GP27</f>
        <v>0</v>
      </c>
    </row>
    <row r="27" spans="1:198" ht="13.5" customHeight="1">
      <c r="A27" s="5"/>
      <c r="B27" s="5"/>
      <c r="C27" s="5"/>
      <c r="D27" s="5"/>
      <c r="E27" s="30" t="s">
        <v>476</v>
      </c>
      <c r="F27" s="5"/>
      <c r="G27" s="5" t="s">
        <v>201</v>
      </c>
      <c r="H27" s="5"/>
      <c r="I27" s="5" t="s">
        <v>202</v>
      </c>
      <c r="J27" s="12"/>
      <c r="K27" s="18">
        <v>6</v>
      </c>
      <c r="L27" s="19">
        <f t="shared" si="36"/>
        <v>8</v>
      </c>
      <c r="M27" s="18">
        <v>3</v>
      </c>
      <c r="N27" s="18">
        <v>5</v>
      </c>
      <c r="O27" s="18">
        <v>7</v>
      </c>
      <c r="P27" s="19">
        <f t="shared" si="37"/>
        <v>8</v>
      </c>
      <c r="Q27" s="18">
        <v>5</v>
      </c>
      <c r="R27" s="19">
        <v>3</v>
      </c>
      <c r="S27" s="5"/>
      <c r="T27" s="5"/>
      <c r="U27" s="5"/>
      <c r="V27" s="5"/>
      <c r="W27" s="30" t="s">
        <v>217</v>
      </c>
      <c r="X27" s="5"/>
      <c r="Y27" s="5" t="s">
        <v>201</v>
      </c>
      <c r="Z27" s="5"/>
      <c r="AA27" s="5" t="s">
        <v>202</v>
      </c>
      <c r="AB27" s="12"/>
      <c r="AC27" s="18">
        <v>48</v>
      </c>
      <c r="AD27" s="18">
        <f t="shared" si="29"/>
        <v>71</v>
      </c>
      <c r="AE27" s="18">
        <v>42</v>
      </c>
      <c r="AF27" s="18">
        <v>29</v>
      </c>
      <c r="AG27" s="18">
        <v>59</v>
      </c>
      <c r="AH27" s="19">
        <f t="shared" si="30"/>
        <v>77</v>
      </c>
      <c r="AI27" s="18">
        <v>46</v>
      </c>
      <c r="AJ27" s="19">
        <v>31</v>
      </c>
      <c r="AK27" s="5"/>
      <c r="AL27" s="5"/>
      <c r="AM27" s="5"/>
      <c r="AN27" s="5"/>
      <c r="AO27" s="30" t="s">
        <v>209</v>
      </c>
      <c r="AP27" s="5"/>
      <c r="AQ27" s="5" t="s">
        <v>201</v>
      </c>
      <c r="AR27" s="5"/>
      <c r="AS27" s="5" t="s">
        <v>202</v>
      </c>
      <c r="AT27" s="326"/>
      <c r="AU27" s="18">
        <v>11</v>
      </c>
      <c r="AV27" s="19">
        <f t="shared" si="21"/>
        <v>30</v>
      </c>
      <c r="AW27" s="18">
        <v>13</v>
      </c>
      <c r="AX27" s="18">
        <v>17</v>
      </c>
      <c r="AY27" s="18">
        <v>12</v>
      </c>
      <c r="AZ27" s="19">
        <f t="shared" si="22"/>
        <v>30</v>
      </c>
      <c r="BA27" s="18">
        <v>13</v>
      </c>
      <c r="BB27" s="19">
        <v>17</v>
      </c>
      <c r="BC27" s="5"/>
      <c r="BD27" s="5"/>
      <c r="BE27" s="5"/>
      <c r="BF27" s="676" t="s">
        <v>239</v>
      </c>
      <c r="BG27" s="676"/>
      <c r="BH27" s="676"/>
      <c r="BI27" s="676"/>
      <c r="BJ27" s="676"/>
      <c r="BK27" s="676"/>
      <c r="BL27" s="5"/>
      <c r="BM27" s="18">
        <f>SUM(BM28:BM32)</f>
        <v>212</v>
      </c>
      <c r="BN27" s="19">
        <f t="shared" si="2"/>
        <v>451</v>
      </c>
      <c r="BO27" s="18">
        <f>SUM(BO28:BO32)</f>
        <v>219</v>
      </c>
      <c r="BP27" s="18">
        <f>SUM(BP28:BP32)</f>
        <v>232</v>
      </c>
      <c r="BQ27" s="18">
        <f>SUM(BQ28:BQ32)</f>
        <v>201</v>
      </c>
      <c r="BR27" s="19">
        <f t="shared" si="3"/>
        <v>416</v>
      </c>
      <c r="BS27" s="18">
        <f>SUM(BS28:BS32)</f>
        <v>204</v>
      </c>
      <c r="BT27" s="19">
        <f>SUM(BT28:BT32)</f>
        <v>212</v>
      </c>
      <c r="BU27" s="5"/>
      <c r="BV27" s="5"/>
      <c r="BW27" s="5"/>
      <c r="BX27" s="5"/>
      <c r="BY27" s="30" t="s">
        <v>226</v>
      </c>
      <c r="BZ27" s="5"/>
      <c r="CA27" s="5" t="s">
        <v>201</v>
      </c>
      <c r="CB27" s="5"/>
      <c r="CC27" s="5" t="s">
        <v>202</v>
      </c>
      <c r="CD27" s="12"/>
      <c r="CE27" s="18">
        <v>519</v>
      </c>
      <c r="CF27" s="19">
        <f>SUM(CG27:CH27)</f>
        <v>809</v>
      </c>
      <c r="CG27" s="18">
        <v>375</v>
      </c>
      <c r="CH27" s="18">
        <v>434</v>
      </c>
      <c r="CI27" s="18">
        <v>465</v>
      </c>
      <c r="CJ27" s="19">
        <f>SUM(CK27:CL27)</f>
        <v>732</v>
      </c>
      <c r="CK27" s="18">
        <v>343</v>
      </c>
      <c r="CL27" s="19">
        <v>389</v>
      </c>
      <c r="CM27" s="8"/>
      <c r="CN27" s="5"/>
      <c r="CO27" s="5"/>
      <c r="CP27" s="676" t="s">
        <v>281</v>
      </c>
      <c r="CQ27" s="676"/>
      <c r="CR27" s="676"/>
      <c r="CS27" s="676"/>
      <c r="CT27" s="676"/>
      <c r="CU27" s="676"/>
      <c r="CV27" s="5"/>
      <c r="CW27" s="18">
        <f>SUM(CW28:CW34)</f>
        <v>1191</v>
      </c>
      <c r="CX27" s="19">
        <f t="shared" si="4"/>
        <v>2551</v>
      </c>
      <c r="CY27" s="18">
        <f>SUM(CY28:CY34)</f>
        <v>1161</v>
      </c>
      <c r="CZ27" s="18">
        <f>SUM(CZ28:CZ34)</f>
        <v>1390</v>
      </c>
      <c r="DA27" s="18">
        <f>SUM(DA28:DA34)</f>
        <v>1077</v>
      </c>
      <c r="DB27" s="19">
        <f t="shared" si="5"/>
        <v>2280</v>
      </c>
      <c r="DC27" s="18">
        <f>SUM(DC28:DC34)</f>
        <v>1021</v>
      </c>
      <c r="DD27" s="19">
        <f>SUM(DD28:DD34)</f>
        <v>1259</v>
      </c>
      <c r="DE27" s="5"/>
      <c r="DF27" s="5"/>
      <c r="DG27" s="5"/>
      <c r="DH27" s="5"/>
      <c r="DI27" s="30" t="s">
        <v>210</v>
      </c>
      <c r="DJ27" s="5"/>
      <c r="DK27" s="5" t="s">
        <v>201</v>
      </c>
      <c r="DL27" s="5"/>
      <c r="DM27" s="5" t="s">
        <v>202</v>
      </c>
      <c r="DN27" s="12"/>
      <c r="DO27" s="18">
        <v>0</v>
      </c>
      <c r="DP27" s="19">
        <f t="shared" si="32"/>
        <v>0</v>
      </c>
      <c r="DQ27" s="18">
        <v>0</v>
      </c>
      <c r="DR27" s="18">
        <v>0</v>
      </c>
      <c r="DS27" s="18">
        <v>0</v>
      </c>
      <c r="DT27" s="19">
        <f t="shared" si="33"/>
        <v>0</v>
      </c>
      <c r="DU27" s="18">
        <v>0</v>
      </c>
      <c r="DV27" s="19">
        <v>0</v>
      </c>
      <c r="DW27" s="5"/>
      <c r="DX27" s="5"/>
      <c r="DY27" s="5"/>
      <c r="DZ27" s="676" t="s">
        <v>305</v>
      </c>
      <c r="EA27" s="676"/>
      <c r="EB27" s="676"/>
      <c r="EC27" s="676"/>
      <c r="ED27" s="676"/>
      <c r="EE27" s="676"/>
      <c r="EF27" s="7"/>
      <c r="EG27" s="18">
        <f>EG28</f>
        <v>204</v>
      </c>
      <c r="EH27" s="19">
        <f t="shared" si="8"/>
        <v>552</v>
      </c>
      <c r="EI27" s="18">
        <f>EI28</f>
        <v>233</v>
      </c>
      <c r="EJ27" s="18">
        <f>EJ28</f>
        <v>319</v>
      </c>
      <c r="EK27" s="18">
        <f>EK28</f>
        <v>212</v>
      </c>
      <c r="EL27" s="19">
        <f t="shared" si="9"/>
        <v>531</v>
      </c>
      <c r="EM27" s="18">
        <f>EM28</f>
        <v>220</v>
      </c>
      <c r="EN27" s="19">
        <f>EN28</f>
        <v>311</v>
      </c>
      <c r="EO27" s="5"/>
      <c r="EP27" s="5"/>
      <c r="EQ27" s="5"/>
      <c r="ER27" s="5"/>
      <c r="ES27" s="30" t="s">
        <v>226</v>
      </c>
      <c r="ET27" s="5"/>
      <c r="EU27" s="5" t="s">
        <v>201</v>
      </c>
      <c r="EV27" s="5"/>
      <c r="EW27" s="5" t="s">
        <v>202</v>
      </c>
      <c r="EX27" s="326"/>
      <c r="EY27" s="18">
        <v>4</v>
      </c>
      <c r="EZ27" s="19">
        <f t="shared" si="25"/>
        <v>7</v>
      </c>
      <c r="FA27" s="18">
        <v>4</v>
      </c>
      <c r="FB27" s="18">
        <v>3</v>
      </c>
      <c r="FC27" s="18">
        <v>4</v>
      </c>
      <c r="FD27" s="19">
        <f t="shared" si="26"/>
        <v>10</v>
      </c>
      <c r="FE27" s="18">
        <v>3</v>
      </c>
      <c r="FF27" s="19">
        <v>7</v>
      </c>
      <c r="FG27" s="5"/>
      <c r="FH27" s="5"/>
      <c r="FI27" s="5"/>
      <c r="FJ27" s="676" t="s">
        <v>591</v>
      </c>
      <c r="FK27" s="676"/>
      <c r="FL27" s="676"/>
      <c r="FM27" s="676"/>
      <c r="FN27" s="676"/>
      <c r="FO27" s="676"/>
      <c r="FP27" s="325"/>
      <c r="FQ27" s="18">
        <v>4</v>
      </c>
      <c r="FR27" s="13">
        <f t="shared" si="12"/>
        <v>12</v>
      </c>
      <c r="FS27" s="18">
        <v>4</v>
      </c>
      <c r="FT27" s="18">
        <v>8</v>
      </c>
      <c r="FU27" s="18">
        <v>4</v>
      </c>
      <c r="FV27" s="13">
        <f t="shared" si="15"/>
        <v>11</v>
      </c>
      <c r="FW27" s="18">
        <v>4</v>
      </c>
      <c r="FX27" s="19">
        <v>7</v>
      </c>
      <c r="FY27" s="5"/>
      <c r="FZ27" s="2"/>
      <c r="GA27" s="2"/>
      <c r="GB27" s="2"/>
      <c r="GC27" s="30" t="s">
        <v>225</v>
      </c>
      <c r="GD27" s="5"/>
      <c r="GE27" s="5" t="s">
        <v>201</v>
      </c>
      <c r="GF27" s="5"/>
      <c r="GG27" s="5" t="s">
        <v>202</v>
      </c>
      <c r="GH27" s="2"/>
      <c r="GI27" s="18">
        <v>0</v>
      </c>
      <c r="GJ27" s="13">
        <f t="shared" si="19"/>
        <v>0</v>
      </c>
      <c r="GK27" s="18">
        <v>0</v>
      </c>
      <c r="GL27" s="18">
        <v>0</v>
      </c>
      <c r="GM27" s="18">
        <v>0</v>
      </c>
      <c r="GN27" s="13">
        <f t="shared" si="20"/>
        <v>0</v>
      </c>
      <c r="GO27" s="18">
        <v>0</v>
      </c>
      <c r="GP27" s="19">
        <v>0</v>
      </c>
    </row>
    <row r="28" spans="1:198" ht="13.5" customHeight="1">
      <c r="A28" s="5"/>
      <c r="B28" s="5"/>
      <c r="C28" s="5"/>
      <c r="D28" s="5"/>
      <c r="E28" s="30" t="s">
        <v>207</v>
      </c>
      <c r="F28" s="5"/>
      <c r="G28" s="5" t="s">
        <v>201</v>
      </c>
      <c r="H28" s="5"/>
      <c r="I28" s="5" t="s">
        <v>202</v>
      </c>
      <c r="J28" s="12"/>
      <c r="K28" s="18">
        <v>0</v>
      </c>
      <c r="L28" s="19">
        <f t="shared" si="36"/>
        <v>0</v>
      </c>
      <c r="M28" s="18">
        <v>0</v>
      </c>
      <c r="N28" s="18">
        <v>0</v>
      </c>
      <c r="O28" s="18">
        <v>0</v>
      </c>
      <c r="P28" s="19">
        <f t="shared" si="37"/>
        <v>0</v>
      </c>
      <c r="Q28" s="18">
        <v>0</v>
      </c>
      <c r="R28" s="19">
        <v>0</v>
      </c>
      <c r="S28" s="5"/>
      <c r="T28" s="5"/>
      <c r="U28" s="5"/>
      <c r="V28" s="5"/>
      <c r="W28" s="30" t="s">
        <v>219</v>
      </c>
      <c r="X28" s="5"/>
      <c r="Y28" s="5" t="s">
        <v>201</v>
      </c>
      <c r="Z28" s="5"/>
      <c r="AA28" s="5" t="s">
        <v>202</v>
      </c>
      <c r="AB28" s="12"/>
      <c r="AC28" s="18">
        <v>3</v>
      </c>
      <c r="AD28" s="18">
        <f t="shared" si="29"/>
        <v>3</v>
      </c>
      <c r="AE28" s="18">
        <v>1</v>
      </c>
      <c r="AF28" s="18">
        <v>2</v>
      </c>
      <c r="AG28" s="18">
        <v>4</v>
      </c>
      <c r="AH28" s="19">
        <f t="shared" si="30"/>
        <v>4</v>
      </c>
      <c r="AI28" s="18">
        <v>2</v>
      </c>
      <c r="AJ28" s="19">
        <v>2</v>
      </c>
      <c r="AK28" s="5"/>
      <c r="AL28" s="5"/>
      <c r="AM28" s="5"/>
      <c r="AN28" s="5"/>
      <c r="AO28" s="30" t="s">
        <v>210</v>
      </c>
      <c r="AP28" s="5"/>
      <c r="AQ28" s="5" t="s">
        <v>201</v>
      </c>
      <c r="AR28" s="5"/>
      <c r="AS28" s="5" t="s">
        <v>202</v>
      </c>
      <c r="AT28" s="326"/>
      <c r="AU28" s="18">
        <v>7</v>
      </c>
      <c r="AV28" s="19">
        <f t="shared" si="21"/>
        <v>16</v>
      </c>
      <c r="AW28" s="18">
        <v>6</v>
      </c>
      <c r="AX28" s="18">
        <v>10</v>
      </c>
      <c r="AY28" s="18">
        <v>3</v>
      </c>
      <c r="AZ28" s="19">
        <f t="shared" si="22"/>
        <v>7</v>
      </c>
      <c r="BA28" s="18">
        <v>2</v>
      </c>
      <c r="BB28" s="19">
        <v>5</v>
      </c>
      <c r="BC28" s="5"/>
      <c r="BD28" s="5"/>
      <c r="BE28" s="5"/>
      <c r="BF28" s="5"/>
      <c r="BG28" s="30" t="s">
        <v>479</v>
      </c>
      <c r="BH28" s="5"/>
      <c r="BI28" s="5" t="s">
        <v>201</v>
      </c>
      <c r="BJ28" s="5"/>
      <c r="BK28" s="5" t="s">
        <v>202</v>
      </c>
      <c r="BL28" s="12"/>
      <c r="BM28" s="18">
        <v>8</v>
      </c>
      <c r="BN28" s="19">
        <f t="shared" si="2"/>
        <v>11</v>
      </c>
      <c r="BO28" s="18">
        <v>6</v>
      </c>
      <c r="BP28" s="18">
        <v>5</v>
      </c>
      <c r="BQ28" s="18">
        <v>4</v>
      </c>
      <c r="BR28" s="19">
        <f t="shared" si="3"/>
        <v>4</v>
      </c>
      <c r="BS28" s="18">
        <v>3</v>
      </c>
      <c r="BT28" s="19">
        <v>1</v>
      </c>
      <c r="BU28" s="5"/>
      <c r="BV28" s="5"/>
      <c r="BW28" s="5"/>
      <c r="BX28" s="5"/>
      <c r="BY28" s="30" t="s">
        <v>207</v>
      </c>
      <c r="BZ28" s="5"/>
      <c r="CA28" s="5" t="s">
        <v>201</v>
      </c>
      <c r="CB28" s="5"/>
      <c r="CC28" s="5" t="s">
        <v>202</v>
      </c>
      <c r="CD28" s="12"/>
      <c r="CE28" s="18">
        <v>355</v>
      </c>
      <c r="CF28" s="19">
        <f>SUM(CG28:CH28)</f>
        <v>703</v>
      </c>
      <c r="CG28" s="18">
        <v>307</v>
      </c>
      <c r="CH28" s="18">
        <v>396</v>
      </c>
      <c r="CI28" s="18">
        <v>334</v>
      </c>
      <c r="CJ28" s="19">
        <f>SUM(CK28:CL28)</f>
        <v>621</v>
      </c>
      <c r="CK28" s="18">
        <v>254</v>
      </c>
      <c r="CL28" s="19">
        <v>367</v>
      </c>
      <c r="CM28" s="8"/>
      <c r="CN28" s="5"/>
      <c r="CO28" s="5"/>
      <c r="CP28" s="5"/>
      <c r="CQ28" s="30" t="s">
        <v>467</v>
      </c>
      <c r="CR28" s="5"/>
      <c r="CS28" s="5" t="s">
        <v>201</v>
      </c>
      <c r="CT28" s="5"/>
      <c r="CU28" s="5" t="s">
        <v>202</v>
      </c>
      <c r="CV28" s="12"/>
      <c r="CW28" s="18">
        <v>226</v>
      </c>
      <c r="CX28" s="19">
        <f t="shared" si="4"/>
        <v>430</v>
      </c>
      <c r="CY28" s="18">
        <v>184</v>
      </c>
      <c r="CZ28" s="18">
        <v>246</v>
      </c>
      <c r="DA28" s="18">
        <v>216</v>
      </c>
      <c r="DB28" s="19">
        <f t="shared" si="5"/>
        <v>391</v>
      </c>
      <c r="DC28" s="18">
        <v>162</v>
      </c>
      <c r="DD28" s="19">
        <v>229</v>
      </c>
      <c r="DE28" s="5"/>
      <c r="DF28" s="5"/>
      <c r="DG28" s="5"/>
      <c r="DH28" s="676" t="s">
        <v>317</v>
      </c>
      <c r="DI28" s="676"/>
      <c r="DJ28" s="676"/>
      <c r="DK28" s="676"/>
      <c r="DL28" s="676"/>
      <c r="DM28" s="676"/>
      <c r="DN28" s="5"/>
      <c r="DO28" s="18">
        <f>SUM(DO29:DO35,DO36:DO37)</f>
        <v>1396</v>
      </c>
      <c r="DP28" s="19">
        <f t="shared" si="32"/>
        <v>2965</v>
      </c>
      <c r="DQ28" s="18">
        <f>SUM(DQ29:DQ35,DQ36:DQ37)</f>
        <v>1394</v>
      </c>
      <c r="DR28" s="18">
        <f>SUM(DR29:DR35,DR36:DR37)</f>
        <v>1571</v>
      </c>
      <c r="DS28" s="18">
        <f>SUM(DS29:DS35,DS36:DS37)</f>
        <v>1400</v>
      </c>
      <c r="DT28" s="19">
        <f t="shared" si="33"/>
        <v>2884</v>
      </c>
      <c r="DU28" s="18">
        <f>SUM(DU29:DU35,DU36:DU37)</f>
        <v>1345</v>
      </c>
      <c r="DV28" s="19">
        <f>SUM(DV29:DV35,DV36:DV37)</f>
        <v>1539</v>
      </c>
      <c r="DW28" s="5"/>
      <c r="DX28" s="5"/>
      <c r="DY28" s="5"/>
      <c r="DZ28" s="5"/>
      <c r="EA28" s="30" t="s">
        <v>548</v>
      </c>
      <c r="EB28" s="5"/>
      <c r="EC28" s="5" t="s">
        <v>201</v>
      </c>
      <c r="ED28" s="5"/>
      <c r="EE28" s="5" t="s">
        <v>202</v>
      </c>
      <c r="EF28" s="12"/>
      <c r="EG28" s="18">
        <v>204</v>
      </c>
      <c r="EH28" s="19">
        <f t="shared" si="8"/>
        <v>552</v>
      </c>
      <c r="EI28" s="18">
        <v>233</v>
      </c>
      <c r="EJ28" s="18">
        <v>319</v>
      </c>
      <c r="EK28" s="18">
        <v>212</v>
      </c>
      <c r="EL28" s="19">
        <f t="shared" si="9"/>
        <v>531</v>
      </c>
      <c r="EM28" s="18">
        <v>220</v>
      </c>
      <c r="EN28" s="19">
        <v>311</v>
      </c>
      <c r="EO28" s="5"/>
      <c r="EP28" s="5"/>
      <c r="EQ28" s="5"/>
      <c r="ER28" s="5"/>
      <c r="ES28" s="30" t="s">
        <v>207</v>
      </c>
      <c r="ET28" s="5"/>
      <c r="EU28" s="5" t="s">
        <v>201</v>
      </c>
      <c r="EV28" s="5"/>
      <c r="EW28" s="5" t="s">
        <v>202</v>
      </c>
      <c r="EX28" s="326"/>
      <c r="EY28" s="18">
        <v>6</v>
      </c>
      <c r="EZ28" s="19">
        <f t="shared" si="25"/>
        <v>9</v>
      </c>
      <c r="FA28" s="18">
        <v>6</v>
      </c>
      <c r="FB28" s="18">
        <v>3</v>
      </c>
      <c r="FC28" s="18">
        <v>3</v>
      </c>
      <c r="FD28" s="19">
        <f t="shared" si="26"/>
        <v>6</v>
      </c>
      <c r="FE28" s="18">
        <v>3</v>
      </c>
      <c r="FF28" s="19">
        <v>3</v>
      </c>
      <c r="FG28" s="5"/>
      <c r="FH28" s="5"/>
      <c r="FI28" s="5"/>
      <c r="FJ28" s="676" t="s">
        <v>592</v>
      </c>
      <c r="FK28" s="676"/>
      <c r="FL28" s="676"/>
      <c r="FM28" s="676"/>
      <c r="FN28" s="676"/>
      <c r="FO28" s="676"/>
      <c r="FP28" s="325"/>
      <c r="FQ28" s="18">
        <v>10</v>
      </c>
      <c r="FR28" s="13">
        <f t="shared" si="12"/>
        <v>27</v>
      </c>
      <c r="FS28" s="18">
        <v>16</v>
      </c>
      <c r="FT28" s="18">
        <v>11</v>
      </c>
      <c r="FU28" s="18">
        <v>13</v>
      </c>
      <c r="FV28" s="13">
        <f t="shared" si="15"/>
        <v>22</v>
      </c>
      <c r="FW28" s="18">
        <v>12</v>
      </c>
      <c r="FX28" s="19">
        <v>10</v>
      </c>
      <c r="FY28" s="5"/>
      <c r="FZ28" s="2"/>
      <c r="GA28" s="2"/>
      <c r="GB28" s="676" t="s">
        <v>616</v>
      </c>
      <c r="GC28" s="676"/>
      <c r="GD28" s="676"/>
      <c r="GE28" s="676"/>
      <c r="GF28" s="676"/>
      <c r="GG28" s="676"/>
      <c r="GH28" s="2"/>
      <c r="GI28" s="18">
        <f>SUM(GI29:GI30)</f>
        <v>36</v>
      </c>
      <c r="GJ28" s="13">
        <f t="shared" si="19"/>
        <v>74</v>
      </c>
      <c r="GK28" s="18">
        <f>SUM(GK29:GK30)</f>
        <v>42</v>
      </c>
      <c r="GL28" s="18">
        <f>SUM(GL29:GL30)</f>
        <v>32</v>
      </c>
      <c r="GM28" s="18">
        <f>SUM(GM29:GM30)</f>
        <v>28</v>
      </c>
      <c r="GN28" s="13">
        <f t="shared" si="20"/>
        <v>58</v>
      </c>
      <c r="GO28" s="18">
        <f>SUM(GO29:GO30)</f>
        <v>34</v>
      </c>
      <c r="GP28" s="19">
        <f>SUM(GP29:GP30)</f>
        <v>24</v>
      </c>
    </row>
    <row r="29" spans="1:198" ht="13.5" customHeight="1">
      <c r="A29" s="5"/>
      <c r="B29" s="5"/>
      <c r="C29" s="5"/>
      <c r="D29" s="5"/>
      <c r="E29" s="30" t="s">
        <v>208</v>
      </c>
      <c r="F29" s="5"/>
      <c r="G29" s="5" t="s">
        <v>201</v>
      </c>
      <c r="H29" s="5"/>
      <c r="I29" s="5" t="s">
        <v>202</v>
      </c>
      <c r="J29" s="12"/>
      <c r="K29" s="18">
        <v>2</v>
      </c>
      <c r="L29" s="19">
        <f t="shared" si="36"/>
        <v>3</v>
      </c>
      <c r="M29" s="18">
        <v>2</v>
      </c>
      <c r="N29" s="18">
        <v>1</v>
      </c>
      <c r="O29" s="18">
        <v>0</v>
      </c>
      <c r="P29" s="19">
        <f t="shared" si="37"/>
        <v>0</v>
      </c>
      <c r="Q29" s="18">
        <v>0</v>
      </c>
      <c r="R29" s="19">
        <v>0</v>
      </c>
      <c r="S29" s="5"/>
      <c r="T29" s="5"/>
      <c r="U29" s="5"/>
      <c r="V29" s="676" t="s">
        <v>220</v>
      </c>
      <c r="W29" s="676"/>
      <c r="X29" s="676"/>
      <c r="Y29" s="676"/>
      <c r="Z29" s="676"/>
      <c r="AA29" s="676"/>
      <c r="AB29" s="5"/>
      <c r="AC29" s="18">
        <f aca="true" t="shared" si="38" ref="AC29:AJ29">SUM(AC30:AC41)</f>
        <v>257</v>
      </c>
      <c r="AD29" s="18">
        <f t="shared" si="38"/>
        <v>393</v>
      </c>
      <c r="AE29" s="18">
        <f t="shared" si="38"/>
        <v>200</v>
      </c>
      <c r="AF29" s="18">
        <f t="shared" si="38"/>
        <v>193</v>
      </c>
      <c r="AG29" s="18">
        <f t="shared" si="38"/>
        <v>272</v>
      </c>
      <c r="AH29" s="19">
        <f t="shared" si="38"/>
        <v>606</v>
      </c>
      <c r="AI29" s="18">
        <f t="shared" si="38"/>
        <v>278</v>
      </c>
      <c r="AJ29" s="19">
        <f t="shared" si="38"/>
        <v>328</v>
      </c>
      <c r="AK29" s="5"/>
      <c r="AL29" s="5"/>
      <c r="AM29" s="5"/>
      <c r="AN29" s="5"/>
      <c r="AO29" s="30" t="s">
        <v>211</v>
      </c>
      <c r="AP29" s="5"/>
      <c r="AQ29" s="5" t="s">
        <v>201</v>
      </c>
      <c r="AR29" s="5"/>
      <c r="AS29" s="5" t="s">
        <v>202</v>
      </c>
      <c r="AT29" s="326"/>
      <c r="AU29" s="18">
        <v>47</v>
      </c>
      <c r="AV29" s="19">
        <f t="shared" si="21"/>
        <v>78</v>
      </c>
      <c r="AW29" s="18">
        <v>38</v>
      </c>
      <c r="AX29" s="18">
        <v>40</v>
      </c>
      <c r="AY29" s="18">
        <v>42</v>
      </c>
      <c r="AZ29" s="19">
        <f t="shared" si="22"/>
        <v>65</v>
      </c>
      <c r="BA29" s="18">
        <v>32</v>
      </c>
      <c r="BB29" s="19">
        <v>33</v>
      </c>
      <c r="BC29" s="5"/>
      <c r="BD29" s="5"/>
      <c r="BE29" s="5"/>
      <c r="BF29" s="5"/>
      <c r="BG29" s="30" t="s">
        <v>208</v>
      </c>
      <c r="BH29" s="5"/>
      <c r="BI29" s="5" t="s">
        <v>201</v>
      </c>
      <c r="BJ29" s="5"/>
      <c r="BK29" s="5" t="s">
        <v>202</v>
      </c>
      <c r="BL29" s="12"/>
      <c r="BM29" s="18">
        <v>11</v>
      </c>
      <c r="BN29" s="19">
        <f t="shared" si="2"/>
        <v>25</v>
      </c>
      <c r="BO29" s="18">
        <v>12</v>
      </c>
      <c r="BP29" s="18">
        <v>13</v>
      </c>
      <c r="BQ29" s="18">
        <v>10</v>
      </c>
      <c r="BR29" s="19">
        <f t="shared" si="3"/>
        <v>30</v>
      </c>
      <c r="BS29" s="18">
        <v>14</v>
      </c>
      <c r="BT29" s="19">
        <v>16</v>
      </c>
      <c r="BU29" s="5"/>
      <c r="BV29" s="5"/>
      <c r="BW29" s="5"/>
      <c r="BX29" s="676" t="s">
        <v>510</v>
      </c>
      <c r="BY29" s="676"/>
      <c r="BZ29" s="676"/>
      <c r="CA29" s="676"/>
      <c r="CB29" s="676"/>
      <c r="CC29" s="676"/>
      <c r="CD29" s="5"/>
      <c r="CE29" s="18">
        <f aca="true" t="shared" si="39" ref="CE29:CL29">SUM(CE30:CE35)</f>
        <v>4020</v>
      </c>
      <c r="CF29" s="19">
        <f t="shared" si="39"/>
        <v>8285</v>
      </c>
      <c r="CG29" s="18">
        <f t="shared" si="39"/>
        <v>3815</v>
      </c>
      <c r="CH29" s="18">
        <f t="shared" si="39"/>
        <v>4470</v>
      </c>
      <c r="CI29" s="18">
        <f t="shared" si="39"/>
        <v>3925</v>
      </c>
      <c r="CJ29" s="19">
        <f t="shared" si="39"/>
        <v>7788</v>
      </c>
      <c r="CK29" s="18">
        <f t="shared" si="39"/>
        <v>3566</v>
      </c>
      <c r="CL29" s="19">
        <f t="shared" si="39"/>
        <v>4222</v>
      </c>
      <c r="CM29" s="8"/>
      <c r="CN29" s="5"/>
      <c r="CO29" s="5"/>
      <c r="CP29" s="5"/>
      <c r="CQ29" s="30" t="s">
        <v>226</v>
      </c>
      <c r="CR29" s="5"/>
      <c r="CS29" s="5" t="s">
        <v>201</v>
      </c>
      <c r="CT29" s="5"/>
      <c r="CU29" s="5" t="s">
        <v>202</v>
      </c>
      <c r="CV29" s="12"/>
      <c r="CW29" s="18">
        <v>314</v>
      </c>
      <c r="CX29" s="19">
        <f t="shared" si="4"/>
        <v>897</v>
      </c>
      <c r="CY29" s="18">
        <v>417</v>
      </c>
      <c r="CZ29" s="18">
        <v>480</v>
      </c>
      <c r="DA29" s="18">
        <v>310</v>
      </c>
      <c r="DB29" s="19">
        <f t="shared" si="5"/>
        <v>845</v>
      </c>
      <c r="DC29" s="18">
        <v>385</v>
      </c>
      <c r="DD29" s="19">
        <v>460</v>
      </c>
      <c r="DE29" s="5"/>
      <c r="DF29" s="5"/>
      <c r="DG29" s="5"/>
      <c r="DH29" s="5"/>
      <c r="DI29" s="30" t="s">
        <v>467</v>
      </c>
      <c r="DJ29" s="5"/>
      <c r="DK29" s="5" t="s">
        <v>201</v>
      </c>
      <c r="DL29" s="5"/>
      <c r="DM29" s="5" t="s">
        <v>202</v>
      </c>
      <c r="DN29" s="12"/>
      <c r="DO29" s="18">
        <v>122</v>
      </c>
      <c r="DP29" s="19">
        <f t="shared" si="32"/>
        <v>285</v>
      </c>
      <c r="DQ29" s="18">
        <v>145</v>
      </c>
      <c r="DR29" s="18">
        <v>140</v>
      </c>
      <c r="DS29" s="18">
        <v>110</v>
      </c>
      <c r="DT29" s="19">
        <f t="shared" si="33"/>
        <v>255</v>
      </c>
      <c r="DU29" s="18">
        <v>120</v>
      </c>
      <c r="DV29" s="19">
        <v>135</v>
      </c>
      <c r="DW29" s="5"/>
      <c r="DX29" s="5"/>
      <c r="DY29" s="5"/>
      <c r="DZ29" s="676" t="s">
        <v>307</v>
      </c>
      <c r="EA29" s="676"/>
      <c r="EB29" s="676"/>
      <c r="EC29" s="676"/>
      <c r="ED29" s="676"/>
      <c r="EE29" s="676"/>
      <c r="EF29" s="5"/>
      <c r="EG29" s="18">
        <v>0</v>
      </c>
      <c r="EH29" s="19">
        <f t="shared" si="8"/>
        <v>0</v>
      </c>
      <c r="EI29" s="18">
        <v>0</v>
      </c>
      <c r="EJ29" s="18">
        <v>0</v>
      </c>
      <c r="EK29" s="18">
        <v>0</v>
      </c>
      <c r="EL29" s="19">
        <f t="shared" si="9"/>
        <v>0</v>
      </c>
      <c r="EM29" s="18">
        <v>0</v>
      </c>
      <c r="EN29" s="19">
        <v>0</v>
      </c>
      <c r="EO29" s="5"/>
      <c r="EP29" s="5"/>
      <c r="EQ29" s="5"/>
      <c r="ER29" s="5"/>
      <c r="ES29" s="30" t="s">
        <v>208</v>
      </c>
      <c r="ET29" s="5"/>
      <c r="EU29" s="5" t="s">
        <v>201</v>
      </c>
      <c r="EV29" s="5"/>
      <c r="EW29" s="5" t="s">
        <v>202</v>
      </c>
      <c r="EX29" s="326"/>
      <c r="EY29" s="18">
        <v>0</v>
      </c>
      <c r="EZ29" s="19">
        <f t="shared" si="25"/>
        <v>0</v>
      </c>
      <c r="FA29" s="18">
        <v>0</v>
      </c>
      <c r="FB29" s="18">
        <v>0</v>
      </c>
      <c r="FC29" s="18">
        <v>0</v>
      </c>
      <c r="FD29" s="19">
        <f t="shared" si="26"/>
        <v>0</v>
      </c>
      <c r="FE29" s="18">
        <v>0</v>
      </c>
      <c r="FF29" s="19">
        <v>0</v>
      </c>
      <c r="FG29" s="5"/>
      <c r="FH29" s="5"/>
      <c r="FI29" s="5"/>
      <c r="FJ29" s="676" t="s">
        <v>593</v>
      </c>
      <c r="FK29" s="676"/>
      <c r="FL29" s="676"/>
      <c r="FM29" s="676"/>
      <c r="FN29" s="676"/>
      <c r="FO29" s="676"/>
      <c r="FP29" s="325"/>
      <c r="FQ29" s="18">
        <v>11</v>
      </c>
      <c r="FR29" s="13">
        <f t="shared" si="12"/>
        <v>29</v>
      </c>
      <c r="FS29" s="18">
        <v>17</v>
      </c>
      <c r="FT29" s="18">
        <v>12</v>
      </c>
      <c r="FU29" s="18">
        <v>15</v>
      </c>
      <c r="FV29" s="13">
        <f t="shared" si="15"/>
        <v>32</v>
      </c>
      <c r="FW29" s="18">
        <v>17</v>
      </c>
      <c r="FX29" s="19">
        <v>15</v>
      </c>
      <c r="FY29" s="5"/>
      <c r="FZ29" s="2"/>
      <c r="GA29" s="2"/>
      <c r="GB29" s="2"/>
      <c r="GC29" s="30" t="s">
        <v>225</v>
      </c>
      <c r="GD29" s="5"/>
      <c r="GE29" s="5" t="s">
        <v>201</v>
      </c>
      <c r="GF29" s="5"/>
      <c r="GG29" s="5" t="s">
        <v>202</v>
      </c>
      <c r="GH29" s="2"/>
      <c r="GI29" s="18">
        <v>18</v>
      </c>
      <c r="GJ29" s="13">
        <f t="shared" si="19"/>
        <v>38</v>
      </c>
      <c r="GK29" s="18">
        <v>24</v>
      </c>
      <c r="GL29" s="18">
        <v>14</v>
      </c>
      <c r="GM29" s="18">
        <v>13</v>
      </c>
      <c r="GN29" s="13">
        <f t="shared" si="20"/>
        <v>31</v>
      </c>
      <c r="GO29" s="18">
        <v>20</v>
      </c>
      <c r="GP29" s="19">
        <v>11</v>
      </c>
    </row>
    <row r="30" spans="1:198" ht="13.5" customHeight="1">
      <c r="A30" s="5"/>
      <c r="B30" s="5"/>
      <c r="C30" s="5"/>
      <c r="D30" s="5"/>
      <c r="E30" s="30" t="s">
        <v>209</v>
      </c>
      <c r="F30" s="5"/>
      <c r="G30" s="5" t="s">
        <v>201</v>
      </c>
      <c r="H30" s="5"/>
      <c r="I30" s="5" t="s">
        <v>202</v>
      </c>
      <c r="J30" s="12"/>
      <c r="K30" s="18">
        <v>0</v>
      </c>
      <c r="L30" s="19">
        <f t="shared" si="36"/>
        <v>0</v>
      </c>
      <c r="M30" s="18">
        <v>0</v>
      </c>
      <c r="N30" s="18">
        <v>0</v>
      </c>
      <c r="O30" s="18">
        <v>0</v>
      </c>
      <c r="P30" s="19">
        <f t="shared" si="37"/>
        <v>0</v>
      </c>
      <c r="Q30" s="18">
        <v>0</v>
      </c>
      <c r="R30" s="19">
        <v>0</v>
      </c>
      <c r="S30" s="5"/>
      <c r="T30" s="5"/>
      <c r="U30" s="5"/>
      <c r="V30" s="27"/>
      <c r="W30" s="224" t="s">
        <v>472</v>
      </c>
      <c r="X30" s="5"/>
      <c r="Y30" s="5" t="s">
        <v>201</v>
      </c>
      <c r="Z30" s="5"/>
      <c r="AA30" s="5" t="s">
        <v>202</v>
      </c>
      <c r="AB30" s="5"/>
      <c r="AC30" s="18">
        <v>0</v>
      </c>
      <c r="AD30" s="18">
        <f aca="true" t="shared" si="40" ref="AD30:AD41">SUM(AE30:AF30)</f>
        <v>0</v>
      </c>
      <c r="AE30" s="18">
        <v>0</v>
      </c>
      <c r="AF30" s="18">
        <v>0</v>
      </c>
      <c r="AG30" s="18">
        <v>0</v>
      </c>
      <c r="AH30" s="19">
        <f aca="true" t="shared" si="41" ref="AH30:AH41">SUM(AI30:AJ30)</f>
        <v>0</v>
      </c>
      <c r="AI30" s="18">
        <v>0</v>
      </c>
      <c r="AJ30" s="19">
        <v>0</v>
      </c>
      <c r="AK30" s="5"/>
      <c r="AL30" s="5"/>
      <c r="AM30" s="5"/>
      <c r="AN30" s="5"/>
      <c r="AO30" s="30" t="s">
        <v>213</v>
      </c>
      <c r="AP30" s="5"/>
      <c r="AQ30" s="5" t="s">
        <v>201</v>
      </c>
      <c r="AR30" s="5"/>
      <c r="AS30" s="5" t="s">
        <v>202</v>
      </c>
      <c r="AT30" s="326"/>
      <c r="AU30" s="18">
        <v>65</v>
      </c>
      <c r="AV30" s="19">
        <f t="shared" si="21"/>
        <v>89</v>
      </c>
      <c r="AW30" s="18">
        <v>41</v>
      </c>
      <c r="AX30" s="18">
        <v>48</v>
      </c>
      <c r="AY30" s="18">
        <v>59</v>
      </c>
      <c r="AZ30" s="19">
        <f t="shared" si="22"/>
        <v>79</v>
      </c>
      <c r="BA30" s="18">
        <v>34</v>
      </c>
      <c r="BB30" s="19">
        <v>45</v>
      </c>
      <c r="BC30" s="5"/>
      <c r="BD30" s="5"/>
      <c r="BE30" s="5"/>
      <c r="BF30" s="5"/>
      <c r="BG30" s="30" t="s">
        <v>209</v>
      </c>
      <c r="BH30" s="5"/>
      <c r="BI30" s="5" t="s">
        <v>201</v>
      </c>
      <c r="BJ30" s="5"/>
      <c r="BK30" s="5" t="s">
        <v>202</v>
      </c>
      <c r="BL30" s="12"/>
      <c r="BM30" s="18">
        <v>47</v>
      </c>
      <c r="BN30" s="19">
        <f t="shared" si="2"/>
        <v>111</v>
      </c>
      <c r="BO30" s="18">
        <v>52</v>
      </c>
      <c r="BP30" s="18">
        <v>59</v>
      </c>
      <c r="BQ30" s="18">
        <v>48</v>
      </c>
      <c r="BR30" s="19">
        <f t="shared" si="3"/>
        <v>98</v>
      </c>
      <c r="BS30" s="18">
        <v>48</v>
      </c>
      <c r="BT30" s="19">
        <v>50</v>
      </c>
      <c r="BU30" s="5"/>
      <c r="BV30" s="5"/>
      <c r="BW30" s="5"/>
      <c r="BX30" s="5"/>
      <c r="BY30" s="30" t="s">
        <v>467</v>
      </c>
      <c r="BZ30" s="5"/>
      <c r="CA30" s="5" t="s">
        <v>201</v>
      </c>
      <c r="CB30" s="5"/>
      <c r="CC30" s="5" t="s">
        <v>202</v>
      </c>
      <c r="CD30" s="12"/>
      <c r="CE30" s="18">
        <v>816</v>
      </c>
      <c r="CF30" s="19">
        <f aca="true" t="shared" si="42" ref="CF30:CF36">SUM(CG30:CH30)</f>
        <v>1490</v>
      </c>
      <c r="CG30" s="18">
        <v>700</v>
      </c>
      <c r="CH30" s="18">
        <v>790</v>
      </c>
      <c r="CI30" s="18">
        <v>850</v>
      </c>
      <c r="CJ30" s="19">
        <f aca="true" t="shared" si="43" ref="CJ30:CJ36">SUM(CK30:CL30)</f>
        <v>1475</v>
      </c>
      <c r="CK30" s="18">
        <v>699</v>
      </c>
      <c r="CL30" s="19">
        <v>776</v>
      </c>
      <c r="CM30" s="8"/>
      <c r="CN30" s="5"/>
      <c r="CO30" s="5"/>
      <c r="CP30" s="5"/>
      <c r="CQ30" s="30" t="s">
        <v>207</v>
      </c>
      <c r="CR30" s="5"/>
      <c r="CS30" s="5" t="s">
        <v>201</v>
      </c>
      <c r="CT30" s="5"/>
      <c r="CU30" s="5" t="s">
        <v>202</v>
      </c>
      <c r="CV30" s="12"/>
      <c r="CW30" s="18">
        <v>252</v>
      </c>
      <c r="CX30" s="19">
        <f t="shared" si="4"/>
        <v>484</v>
      </c>
      <c r="CY30" s="18">
        <v>233</v>
      </c>
      <c r="CZ30" s="18">
        <v>251</v>
      </c>
      <c r="DA30" s="18">
        <v>226</v>
      </c>
      <c r="DB30" s="19">
        <f t="shared" si="5"/>
        <v>427</v>
      </c>
      <c r="DC30" s="18">
        <v>195</v>
      </c>
      <c r="DD30" s="19">
        <v>232</v>
      </c>
      <c r="DE30" s="5"/>
      <c r="DF30" s="5"/>
      <c r="DG30" s="5"/>
      <c r="DH30" s="5"/>
      <c r="DI30" s="30" t="s">
        <v>226</v>
      </c>
      <c r="DJ30" s="5"/>
      <c r="DK30" s="5" t="s">
        <v>201</v>
      </c>
      <c r="DL30" s="5"/>
      <c r="DM30" s="5" t="s">
        <v>202</v>
      </c>
      <c r="DN30" s="12"/>
      <c r="DO30" s="18">
        <v>91</v>
      </c>
      <c r="DP30" s="19">
        <f t="shared" si="32"/>
        <v>189</v>
      </c>
      <c r="DQ30" s="18">
        <v>112</v>
      </c>
      <c r="DR30" s="18">
        <v>77</v>
      </c>
      <c r="DS30" s="18">
        <v>91</v>
      </c>
      <c r="DT30" s="19">
        <f t="shared" si="33"/>
        <v>203</v>
      </c>
      <c r="DU30" s="18">
        <v>110</v>
      </c>
      <c r="DV30" s="19">
        <v>93</v>
      </c>
      <c r="DW30" s="5"/>
      <c r="DX30" s="5"/>
      <c r="DY30" s="5"/>
      <c r="DZ30" s="676" t="s">
        <v>308</v>
      </c>
      <c r="EA30" s="676"/>
      <c r="EB30" s="676"/>
      <c r="EC30" s="676"/>
      <c r="ED30" s="676"/>
      <c r="EE30" s="676"/>
      <c r="EF30" s="5"/>
      <c r="EG30" s="18">
        <f>SUM(EG31:EG34)</f>
        <v>0</v>
      </c>
      <c r="EH30" s="19">
        <f>SUM(EI30:EJ30)</f>
        <v>0</v>
      </c>
      <c r="EI30" s="18">
        <f>SUM(EI31:EI34)</f>
        <v>0</v>
      </c>
      <c r="EJ30" s="18">
        <f>SUM(EJ31:EJ34)</f>
        <v>0</v>
      </c>
      <c r="EK30" s="18">
        <f>SUM(EK31:EK34)</f>
        <v>0</v>
      </c>
      <c r="EL30" s="19">
        <f t="shared" si="9"/>
        <v>0</v>
      </c>
      <c r="EM30" s="18">
        <f>SUM(EM31:EM34)</f>
        <v>0</v>
      </c>
      <c r="EN30" s="19">
        <f>SUM(EN31:EN34)</f>
        <v>0</v>
      </c>
      <c r="EO30" s="5"/>
      <c r="EP30" s="5"/>
      <c r="EQ30" s="5"/>
      <c r="ER30" s="5"/>
      <c r="ES30" s="30" t="s">
        <v>209</v>
      </c>
      <c r="ET30" s="5"/>
      <c r="EU30" s="5" t="s">
        <v>201</v>
      </c>
      <c r="EV30" s="5"/>
      <c r="EW30" s="5" t="s">
        <v>202</v>
      </c>
      <c r="EX30" s="326"/>
      <c r="EY30" s="18">
        <v>0</v>
      </c>
      <c r="EZ30" s="19">
        <f t="shared" si="25"/>
        <v>0</v>
      </c>
      <c r="FA30" s="18">
        <v>0</v>
      </c>
      <c r="FB30" s="18">
        <v>0</v>
      </c>
      <c r="FC30" s="18">
        <v>0</v>
      </c>
      <c r="FD30" s="19">
        <f t="shared" si="26"/>
        <v>0</v>
      </c>
      <c r="FE30" s="18">
        <v>0</v>
      </c>
      <c r="FF30" s="19">
        <v>0</v>
      </c>
      <c r="FG30" s="5"/>
      <c r="FH30" s="5"/>
      <c r="FI30" s="5"/>
      <c r="FJ30" s="676" t="s">
        <v>594</v>
      </c>
      <c r="FK30" s="676"/>
      <c r="FL30" s="676"/>
      <c r="FM30" s="676"/>
      <c r="FN30" s="676"/>
      <c r="FO30" s="676"/>
      <c r="FP30" s="325"/>
      <c r="FQ30" s="18">
        <v>27</v>
      </c>
      <c r="FR30" s="13">
        <f t="shared" si="12"/>
        <v>59</v>
      </c>
      <c r="FS30" s="18">
        <v>30</v>
      </c>
      <c r="FT30" s="18">
        <v>29</v>
      </c>
      <c r="FU30" s="18">
        <v>21</v>
      </c>
      <c r="FV30" s="13">
        <f t="shared" si="15"/>
        <v>45</v>
      </c>
      <c r="FW30" s="18">
        <v>25</v>
      </c>
      <c r="FX30" s="19">
        <v>20</v>
      </c>
      <c r="FY30" s="5"/>
      <c r="FZ30" s="2"/>
      <c r="GA30" s="2"/>
      <c r="GB30" s="2"/>
      <c r="GC30" s="30" t="s">
        <v>226</v>
      </c>
      <c r="GD30" s="5"/>
      <c r="GE30" s="5" t="s">
        <v>201</v>
      </c>
      <c r="GF30" s="5"/>
      <c r="GG30" s="5" t="s">
        <v>202</v>
      </c>
      <c r="GH30" s="2"/>
      <c r="GI30" s="18">
        <v>18</v>
      </c>
      <c r="GJ30" s="13">
        <f t="shared" si="19"/>
        <v>36</v>
      </c>
      <c r="GK30" s="18">
        <v>18</v>
      </c>
      <c r="GL30" s="18">
        <v>18</v>
      </c>
      <c r="GM30" s="18">
        <v>15</v>
      </c>
      <c r="GN30" s="13">
        <f t="shared" si="20"/>
        <v>27</v>
      </c>
      <c r="GO30" s="18">
        <v>14</v>
      </c>
      <c r="GP30" s="19">
        <v>13</v>
      </c>
    </row>
    <row r="31" spans="1:198" ht="13.5" customHeight="1">
      <c r="A31" s="5"/>
      <c r="B31" s="5"/>
      <c r="C31" s="5"/>
      <c r="D31" s="5"/>
      <c r="E31" s="30" t="s">
        <v>210</v>
      </c>
      <c r="F31" s="5"/>
      <c r="G31" s="5" t="s">
        <v>201</v>
      </c>
      <c r="H31" s="5"/>
      <c r="I31" s="5" t="s">
        <v>202</v>
      </c>
      <c r="J31" s="12"/>
      <c r="K31" s="18">
        <v>13</v>
      </c>
      <c r="L31" s="19">
        <f t="shared" si="36"/>
        <v>15</v>
      </c>
      <c r="M31" s="18">
        <v>8</v>
      </c>
      <c r="N31" s="18">
        <v>7</v>
      </c>
      <c r="O31" s="18">
        <v>13</v>
      </c>
      <c r="P31" s="19">
        <f t="shared" si="37"/>
        <v>13</v>
      </c>
      <c r="Q31" s="18">
        <v>7</v>
      </c>
      <c r="R31" s="19">
        <v>6</v>
      </c>
      <c r="S31" s="5"/>
      <c r="T31" s="5"/>
      <c r="U31" s="5"/>
      <c r="V31" s="27"/>
      <c r="W31" s="224" t="s">
        <v>473</v>
      </c>
      <c r="X31" s="5"/>
      <c r="Y31" s="5" t="s">
        <v>201</v>
      </c>
      <c r="Z31" s="5"/>
      <c r="AA31" s="5" t="s">
        <v>202</v>
      </c>
      <c r="AB31" s="5"/>
      <c r="AC31" s="18">
        <v>0</v>
      </c>
      <c r="AD31" s="18">
        <f t="shared" si="40"/>
        <v>0</v>
      </c>
      <c r="AE31" s="18">
        <v>0</v>
      </c>
      <c r="AF31" s="18">
        <v>0</v>
      </c>
      <c r="AG31" s="18">
        <v>0</v>
      </c>
      <c r="AH31" s="19">
        <f t="shared" si="41"/>
        <v>0</v>
      </c>
      <c r="AI31" s="18">
        <v>0</v>
      </c>
      <c r="AJ31" s="19">
        <v>0</v>
      </c>
      <c r="AK31" s="5"/>
      <c r="AL31" s="5"/>
      <c r="AM31" s="5"/>
      <c r="AN31" s="5"/>
      <c r="AO31" s="30" t="s">
        <v>214</v>
      </c>
      <c r="AP31" s="5"/>
      <c r="AQ31" s="5" t="s">
        <v>201</v>
      </c>
      <c r="AR31" s="5"/>
      <c r="AS31" s="5" t="s">
        <v>202</v>
      </c>
      <c r="AT31" s="326"/>
      <c r="AU31" s="18">
        <v>21</v>
      </c>
      <c r="AV31" s="19">
        <f t="shared" si="21"/>
        <v>44</v>
      </c>
      <c r="AW31" s="18">
        <v>18</v>
      </c>
      <c r="AX31" s="18">
        <v>26</v>
      </c>
      <c r="AY31" s="18">
        <v>30</v>
      </c>
      <c r="AZ31" s="19">
        <f t="shared" si="22"/>
        <v>49</v>
      </c>
      <c r="BA31" s="18">
        <v>22</v>
      </c>
      <c r="BB31" s="19">
        <v>27</v>
      </c>
      <c r="BC31" s="5"/>
      <c r="BD31" s="5"/>
      <c r="BE31" s="5"/>
      <c r="BF31" s="5"/>
      <c r="BG31" s="30" t="s">
        <v>210</v>
      </c>
      <c r="BH31" s="5"/>
      <c r="BI31" s="5" t="s">
        <v>201</v>
      </c>
      <c r="BJ31" s="5"/>
      <c r="BK31" s="5" t="s">
        <v>202</v>
      </c>
      <c r="BL31" s="12"/>
      <c r="BM31" s="18">
        <v>68</v>
      </c>
      <c r="BN31" s="19">
        <f t="shared" si="2"/>
        <v>160</v>
      </c>
      <c r="BO31" s="18">
        <v>77</v>
      </c>
      <c r="BP31" s="18">
        <v>83</v>
      </c>
      <c r="BQ31" s="18">
        <v>67</v>
      </c>
      <c r="BR31" s="19">
        <f t="shared" si="3"/>
        <v>146</v>
      </c>
      <c r="BS31" s="18">
        <v>71</v>
      </c>
      <c r="BT31" s="19">
        <v>75</v>
      </c>
      <c r="BU31" s="5"/>
      <c r="BV31" s="5"/>
      <c r="BW31" s="5"/>
      <c r="BX31" s="5"/>
      <c r="BY31" s="30" t="s">
        <v>226</v>
      </c>
      <c r="BZ31" s="5"/>
      <c r="CA31" s="5" t="s">
        <v>201</v>
      </c>
      <c r="CB31" s="5"/>
      <c r="CC31" s="5" t="s">
        <v>202</v>
      </c>
      <c r="CD31" s="12"/>
      <c r="CE31" s="18">
        <v>928</v>
      </c>
      <c r="CF31" s="19">
        <f t="shared" si="42"/>
        <v>1880</v>
      </c>
      <c r="CG31" s="18">
        <v>850</v>
      </c>
      <c r="CH31" s="18">
        <v>1030</v>
      </c>
      <c r="CI31" s="18">
        <v>896</v>
      </c>
      <c r="CJ31" s="19">
        <f t="shared" si="43"/>
        <v>1788</v>
      </c>
      <c r="CK31" s="18">
        <v>807</v>
      </c>
      <c r="CL31" s="19">
        <v>981</v>
      </c>
      <c r="CM31" s="8"/>
      <c r="CN31" s="5"/>
      <c r="CO31" s="5"/>
      <c r="CP31" s="5"/>
      <c r="CQ31" s="30" t="s">
        <v>208</v>
      </c>
      <c r="CR31" s="5"/>
      <c r="CS31" s="5" t="s">
        <v>201</v>
      </c>
      <c r="CT31" s="5"/>
      <c r="CU31" s="5" t="s">
        <v>202</v>
      </c>
      <c r="CV31" s="12"/>
      <c r="CW31" s="18">
        <v>139</v>
      </c>
      <c r="CX31" s="19">
        <f t="shared" si="4"/>
        <v>224</v>
      </c>
      <c r="CY31" s="18">
        <v>99</v>
      </c>
      <c r="CZ31" s="18">
        <v>125</v>
      </c>
      <c r="DA31" s="18">
        <v>69</v>
      </c>
      <c r="DB31" s="19">
        <f t="shared" si="5"/>
        <v>117</v>
      </c>
      <c r="DC31" s="18">
        <v>56</v>
      </c>
      <c r="DD31" s="19">
        <v>61</v>
      </c>
      <c r="DE31" s="5"/>
      <c r="DF31" s="5"/>
      <c r="DG31" s="5"/>
      <c r="DH31" s="5"/>
      <c r="DI31" s="30" t="s">
        <v>207</v>
      </c>
      <c r="DJ31" s="5"/>
      <c r="DK31" s="5" t="s">
        <v>201</v>
      </c>
      <c r="DL31" s="5"/>
      <c r="DM31" s="5" t="s">
        <v>202</v>
      </c>
      <c r="DN31" s="12"/>
      <c r="DO31" s="18">
        <v>330</v>
      </c>
      <c r="DP31" s="19">
        <f t="shared" si="32"/>
        <v>657</v>
      </c>
      <c r="DQ31" s="18">
        <v>299</v>
      </c>
      <c r="DR31" s="18">
        <v>358</v>
      </c>
      <c r="DS31" s="18">
        <v>354</v>
      </c>
      <c r="DT31" s="19">
        <f t="shared" si="33"/>
        <v>676</v>
      </c>
      <c r="DU31" s="18">
        <v>317</v>
      </c>
      <c r="DV31" s="19">
        <v>359</v>
      </c>
      <c r="DW31" s="5"/>
      <c r="DX31" s="5"/>
      <c r="DY31" s="5"/>
      <c r="DZ31" s="5"/>
      <c r="EA31" s="30" t="s">
        <v>467</v>
      </c>
      <c r="EB31" s="5"/>
      <c r="EC31" s="5" t="s">
        <v>201</v>
      </c>
      <c r="ED31" s="5"/>
      <c r="EE31" s="5" t="s">
        <v>202</v>
      </c>
      <c r="EF31" s="12"/>
      <c r="EG31" s="18">
        <v>0</v>
      </c>
      <c r="EH31" s="19">
        <f t="shared" si="8"/>
        <v>0</v>
      </c>
      <c r="EI31" s="18">
        <v>0</v>
      </c>
      <c r="EJ31" s="18">
        <v>0</v>
      </c>
      <c r="EK31" s="18">
        <v>0</v>
      </c>
      <c r="EL31" s="19">
        <f t="shared" si="9"/>
        <v>0</v>
      </c>
      <c r="EM31" s="18">
        <v>0</v>
      </c>
      <c r="EN31" s="19">
        <v>0</v>
      </c>
      <c r="EO31" s="5"/>
      <c r="EP31" s="5"/>
      <c r="EQ31" s="5"/>
      <c r="ER31" s="5"/>
      <c r="ES31" s="30" t="s">
        <v>210</v>
      </c>
      <c r="ET31" s="5"/>
      <c r="EU31" s="5" t="s">
        <v>201</v>
      </c>
      <c r="EV31" s="5"/>
      <c r="EW31" s="5" t="s">
        <v>202</v>
      </c>
      <c r="EX31" s="326"/>
      <c r="EY31" s="18">
        <v>0</v>
      </c>
      <c r="EZ31" s="19">
        <f t="shared" si="25"/>
        <v>0</v>
      </c>
      <c r="FA31" s="18">
        <v>0</v>
      </c>
      <c r="FB31" s="18">
        <v>0</v>
      </c>
      <c r="FC31" s="18">
        <v>0</v>
      </c>
      <c r="FD31" s="19">
        <f t="shared" si="26"/>
        <v>0</v>
      </c>
      <c r="FE31" s="18">
        <v>0</v>
      </c>
      <c r="FF31" s="19">
        <v>0</v>
      </c>
      <c r="FG31" s="5"/>
      <c r="FH31" s="5"/>
      <c r="FI31" s="5"/>
      <c r="FJ31" s="676" t="s">
        <v>595</v>
      </c>
      <c r="FK31" s="676"/>
      <c r="FL31" s="676"/>
      <c r="FM31" s="676"/>
      <c r="FN31" s="676"/>
      <c r="FO31" s="676"/>
      <c r="FP31" s="325"/>
      <c r="FQ31" s="18">
        <v>12</v>
      </c>
      <c r="FR31" s="13">
        <f t="shared" si="12"/>
        <v>31</v>
      </c>
      <c r="FS31" s="18">
        <v>16</v>
      </c>
      <c r="FT31" s="18">
        <v>15</v>
      </c>
      <c r="FU31" s="18">
        <v>13</v>
      </c>
      <c r="FV31" s="13">
        <f t="shared" si="15"/>
        <v>24</v>
      </c>
      <c r="FW31" s="18">
        <v>13</v>
      </c>
      <c r="FX31" s="19">
        <v>11</v>
      </c>
      <c r="FY31" s="5"/>
      <c r="FZ31" s="2"/>
      <c r="GA31" s="2"/>
      <c r="GB31" s="676" t="s">
        <v>617</v>
      </c>
      <c r="GC31" s="676"/>
      <c r="GD31" s="676"/>
      <c r="GE31" s="676"/>
      <c r="GF31" s="676"/>
      <c r="GG31" s="676"/>
      <c r="GH31" s="2"/>
      <c r="GI31" s="18">
        <f>SUM(GI32:GI33)</f>
        <v>36</v>
      </c>
      <c r="GJ31" s="13">
        <f t="shared" si="19"/>
        <v>65</v>
      </c>
      <c r="GK31" s="18">
        <f>SUM(GK32:GK33)</f>
        <v>28</v>
      </c>
      <c r="GL31" s="18">
        <f>SUM(GL32:GL33)</f>
        <v>37</v>
      </c>
      <c r="GM31" s="18">
        <f>SUM(GM32:GM33)</f>
        <v>31</v>
      </c>
      <c r="GN31" s="13">
        <f t="shared" si="20"/>
        <v>56</v>
      </c>
      <c r="GO31" s="18">
        <f>SUM(GO32:GO33)</f>
        <v>23</v>
      </c>
      <c r="GP31" s="19">
        <f>SUM(GP32:GP33)</f>
        <v>33</v>
      </c>
    </row>
    <row r="32" spans="1:198" ht="13.5" customHeight="1">
      <c r="A32" s="5"/>
      <c r="B32" s="5"/>
      <c r="C32" s="5"/>
      <c r="D32" s="5"/>
      <c r="E32" s="30" t="s">
        <v>211</v>
      </c>
      <c r="F32" s="5"/>
      <c r="G32" s="5" t="s">
        <v>201</v>
      </c>
      <c r="H32" s="5"/>
      <c r="I32" s="5" t="s">
        <v>202</v>
      </c>
      <c r="J32" s="12"/>
      <c r="K32" s="18">
        <v>18</v>
      </c>
      <c r="L32" s="19">
        <f t="shared" si="36"/>
        <v>27</v>
      </c>
      <c r="M32" s="18">
        <v>12</v>
      </c>
      <c r="N32" s="18">
        <v>15</v>
      </c>
      <c r="O32" s="18">
        <v>17</v>
      </c>
      <c r="P32" s="19">
        <f t="shared" si="37"/>
        <v>23</v>
      </c>
      <c r="Q32" s="18">
        <v>11</v>
      </c>
      <c r="R32" s="19">
        <v>12</v>
      </c>
      <c r="S32" s="5"/>
      <c r="T32" s="5"/>
      <c r="U32" s="5"/>
      <c r="V32" s="5"/>
      <c r="W32" s="224" t="s">
        <v>474</v>
      </c>
      <c r="X32" s="5"/>
      <c r="Y32" s="5" t="s">
        <v>201</v>
      </c>
      <c r="Z32" s="5"/>
      <c r="AA32" s="5" t="s">
        <v>202</v>
      </c>
      <c r="AB32" s="12"/>
      <c r="AC32" s="18">
        <v>36</v>
      </c>
      <c r="AD32" s="18">
        <f t="shared" si="40"/>
        <v>54</v>
      </c>
      <c r="AE32" s="18">
        <v>26</v>
      </c>
      <c r="AF32" s="18">
        <v>28</v>
      </c>
      <c r="AG32" s="18">
        <v>40</v>
      </c>
      <c r="AH32" s="19">
        <f t="shared" si="41"/>
        <v>56</v>
      </c>
      <c r="AI32" s="18">
        <v>29</v>
      </c>
      <c r="AJ32" s="19">
        <v>27</v>
      </c>
      <c r="AK32" s="5"/>
      <c r="AL32" s="5"/>
      <c r="AM32" s="5"/>
      <c r="AN32" s="676" t="s">
        <v>240</v>
      </c>
      <c r="AO32" s="676"/>
      <c r="AP32" s="676"/>
      <c r="AQ32" s="676"/>
      <c r="AR32" s="676"/>
      <c r="AS32" s="676"/>
      <c r="AT32" s="325"/>
      <c r="AU32" s="18">
        <v>402</v>
      </c>
      <c r="AV32" s="19">
        <f t="shared" si="21"/>
        <v>779</v>
      </c>
      <c r="AW32" s="18">
        <v>368</v>
      </c>
      <c r="AX32" s="18">
        <v>411</v>
      </c>
      <c r="AY32" s="18">
        <v>433</v>
      </c>
      <c r="AZ32" s="19">
        <f t="shared" si="22"/>
        <v>789</v>
      </c>
      <c r="BA32" s="18">
        <v>375</v>
      </c>
      <c r="BB32" s="19">
        <v>414</v>
      </c>
      <c r="BC32" s="5"/>
      <c r="BD32" s="5"/>
      <c r="BE32" s="5"/>
      <c r="BF32" s="5"/>
      <c r="BG32" s="30" t="s">
        <v>211</v>
      </c>
      <c r="BH32" s="5"/>
      <c r="BI32" s="5" t="s">
        <v>201</v>
      </c>
      <c r="BJ32" s="5"/>
      <c r="BK32" s="5" t="s">
        <v>202</v>
      </c>
      <c r="BL32" s="12"/>
      <c r="BM32" s="18">
        <v>78</v>
      </c>
      <c r="BN32" s="19">
        <f t="shared" si="2"/>
        <v>144</v>
      </c>
      <c r="BO32" s="18">
        <v>72</v>
      </c>
      <c r="BP32" s="18">
        <v>72</v>
      </c>
      <c r="BQ32" s="18">
        <v>72</v>
      </c>
      <c r="BR32" s="19">
        <f t="shared" si="3"/>
        <v>138</v>
      </c>
      <c r="BS32" s="18">
        <v>68</v>
      </c>
      <c r="BT32" s="19">
        <v>70</v>
      </c>
      <c r="BU32" s="5"/>
      <c r="BV32" s="5"/>
      <c r="BW32" s="5"/>
      <c r="BX32" s="5"/>
      <c r="BY32" s="30" t="s">
        <v>207</v>
      </c>
      <c r="BZ32" s="5"/>
      <c r="CA32" s="5" t="s">
        <v>201</v>
      </c>
      <c r="CB32" s="5"/>
      <c r="CC32" s="5" t="s">
        <v>202</v>
      </c>
      <c r="CD32" s="12"/>
      <c r="CE32" s="18">
        <v>193</v>
      </c>
      <c r="CF32" s="19">
        <f t="shared" si="42"/>
        <v>417</v>
      </c>
      <c r="CG32" s="18">
        <v>169</v>
      </c>
      <c r="CH32" s="18">
        <v>248</v>
      </c>
      <c r="CI32" s="18">
        <v>204</v>
      </c>
      <c r="CJ32" s="19">
        <f t="shared" si="43"/>
        <v>386</v>
      </c>
      <c r="CK32" s="18">
        <v>147</v>
      </c>
      <c r="CL32" s="19">
        <v>239</v>
      </c>
      <c r="CM32" s="8"/>
      <c r="CN32" s="5"/>
      <c r="CO32" s="5"/>
      <c r="CP32" s="5"/>
      <c r="CQ32" s="30" t="s">
        <v>209</v>
      </c>
      <c r="CR32" s="5"/>
      <c r="CS32" s="5" t="s">
        <v>201</v>
      </c>
      <c r="CT32" s="5"/>
      <c r="CU32" s="5" t="s">
        <v>202</v>
      </c>
      <c r="CV32" s="12"/>
      <c r="CW32" s="18">
        <v>173</v>
      </c>
      <c r="CX32" s="19">
        <f t="shared" si="4"/>
        <v>323</v>
      </c>
      <c r="CY32" s="18">
        <v>136</v>
      </c>
      <c r="CZ32" s="18">
        <v>187</v>
      </c>
      <c r="DA32" s="18">
        <v>169</v>
      </c>
      <c r="DB32" s="19">
        <f t="shared" si="5"/>
        <v>322</v>
      </c>
      <c r="DC32" s="18">
        <v>140</v>
      </c>
      <c r="DD32" s="19">
        <v>182</v>
      </c>
      <c r="DE32" s="5"/>
      <c r="DF32" s="5"/>
      <c r="DG32" s="5"/>
      <c r="DH32" s="5"/>
      <c r="DI32" s="30" t="s">
        <v>208</v>
      </c>
      <c r="DJ32" s="5"/>
      <c r="DK32" s="5" t="s">
        <v>201</v>
      </c>
      <c r="DL32" s="5"/>
      <c r="DM32" s="5" t="s">
        <v>202</v>
      </c>
      <c r="DN32" s="12"/>
      <c r="DO32" s="18">
        <v>182</v>
      </c>
      <c r="DP32" s="19">
        <f t="shared" si="32"/>
        <v>425</v>
      </c>
      <c r="DQ32" s="18">
        <v>170</v>
      </c>
      <c r="DR32" s="18">
        <v>255</v>
      </c>
      <c r="DS32" s="18">
        <v>178</v>
      </c>
      <c r="DT32" s="19">
        <f t="shared" si="33"/>
        <v>417</v>
      </c>
      <c r="DU32" s="18">
        <v>169</v>
      </c>
      <c r="DV32" s="19">
        <v>248</v>
      </c>
      <c r="DW32" s="5"/>
      <c r="DX32" s="5"/>
      <c r="DY32" s="5"/>
      <c r="DZ32" s="5"/>
      <c r="EA32" s="30" t="s">
        <v>226</v>
      </c>
      <c r="EB32" s="5"/>
      <c r="EC32" s="5" t="s">
        <v>201</v>
      </c>
      <c r="ED32" s="5"/>
      <c r="EE32" s="5" t="s">
        <v>202</v>
      </c>
      <c r="EF32" s="12"/>
      <c r="EG32" s="18">
        <v>0</v>
      </c>
      <c r="EH32" s="19">
        <f t="shared" si="8"/>
        <v>0</v>
      </c>
      <c r="EI32" s="18">
        <v>0</v>
      </c>
      <c r="EJ32" s="18">
        <v>0</v>
      </c>
      <c r="EK32" s="18">
        <v>0</v>
      </c>
      <c r="EL32" s="19">
        <f t="shared" si="9"/>
        <v>0</v>
      </c>
      <c r="EM32" s="18">
        <v>0</v>
      </c>
      <c r="EN32" s="19">
        <v>0</v>
      </c>
      <c r="EO32" s="5"/>
      <c r="EP32" s="5"/>
      <c r="EQ32" s="5"/>
      <c r="ER32" s="676" t="s">
        <v>322</v>
      </c>
      <c r="ES32" s="676"/>
      <c r="ET32" s="676"/>
      <c r="EU32" s="676"/>
      <c r="EV32" s="676"/>
      <c r="EW32" s="676"/>
      <c r="EX32" s="325"/>
      <c r="EY32" s="18">
        <v>29</v>
      </c>
      <c r="EZ32" s="19">
        <f t="shared" si="25"/>
        <v>70</v>
      </c>
      <c r="FA32" s="18">
        <v>36</v>
      </c>
      <c r="FB32" s="18">
        <v>34</v>
      </c>
      <c r="FC32" s="18">
        <v>24</v>
      </c>
      <c r="FD32" s="19">
        <f t="shared" si="26"/>
        <v>54</v>
      </c>
      <c r="FE32" s="18">
        <v>29</v>
      </c>
      <c r="FF32" s="19">
        <v>25</v>
      </c>
      <c r="FG32" s="5"/>
      <c r="FH32" s="5"/>
      <c r="FI32" s="5"/>
      <c r="FJ32" s="676" t="s">
        <v>596</v>
      </c>
      <c r="FK32" s="676"/>
      <c r="FL32" s="676"/>
      <c r="FM32" s="676"/>
      <c r="FN32" s="676"/>
      <c r="FO32" s="676"/>
      <c r="FP32" s="325"/>
      <c r="FQ32" s="18">
        <v>13</v>
      </c>
      <c r="FR32" s="13">
        <f t="shared" si="12"/>
        <v>34</v>
      </c>
      <c r="FS32" s="18">
        <v>16</v>
      </c>
      <c r="FT32" s="18">
        <v>18</v>
      </c>
      <c r="FU32" s="18">
        <v>12</v>
      </c>
      <c r="FV32" s="13">
        <f t="shared" si="15"/>
        <v>28</v>
      </c>
      <c r="FW32" s="18">
        <v>13</v>
      </c>
      <c r="FX32" s="19">
        <v>15</v>
      </c>
      <c r="FY32" s="5"/>
      <c r="FZ32" s="2"/>
      <c r="GA32" s="2"/>
      <c r="GB32" s="2"/>
      <c r="GC32" s="30" t="s">
        <v>225</v>
      </c>
      <c r="GD32" s="5"/>
      <c r="GE32" s="5" t="s">
        <v>201</v>
      </c>
      <c r="GF32" s="5"/>
      <c r="GG32" s="5" t="s">
        <v>202</v>
      </c>
      <c r="GH32" s="2"/>
      <c r="GI32" s="18">
        <v>9</v>
      </c>
      <c r="GJ32" s="13">
        <f t="shared" si="19"/>
        <v>24</v>
      </c>
      <c r="GK32" s="18">
        <v>11</v>
      </c>
      <c r="GL32" s="18">
        <v>13</v>
      </c>
      <c r="GM32" s="18">
        <v>10</v>
      </c>
      <c r="GN32" s="13">
        <f t="shared" si="20"/>
        <v>26</v>
      </c>
      <c r="GO32" s="18">
        <v>15</v>
      </c>
      <c r="GP32" s="19">
        <v>11</v>
      </c>
    </row>
    <row r="33" spans="1:198" ht="13.5" customHeight="1">
      <c r="A33" s="5"/>
      <c r="B33" s="5"/>
      <c r="C33" s="5"/>
      <c r="D33" s="5"/>
      <c r="E33" s="30" t="s">
        <v>213</v>
      </c>
      <c r="F33" s="5"/>
      <c r="G33" s="5" t="s">
        <v>201</v>
      </c>
      <c r="H33" s="5"/>
      <c r="I33" s="5" t="s">
        <v>202</v>
      </c>
      <c r="J33" s="12"/>
      <c r="K33" s="18">
        <v>3</v>
      </c>
      <c r="L33" s="19">
        <f t="shared" si="36"/>
        <v>8</v>
      </c>
      <c r="M33" s="18">
        <v>3</v>
      </c>
      <c r="N33" s="18">
        <v>5</v>
      </c>
      <c r="O33" s="18">
        <v>3</v>
      </c>
      <c r="P33" s="19">
        <f t="shared" si="37"/>
        <v>7</v>
      </c>
      <c r="Q33" s="18">
        <v>3</v>
      </c>
      <c r="R33" s="19">
        <v>4</v>
      </c>
      <c r="S33" s="5"/>
      <c r="T33" s="5"/>
      <c r="U33" s="5"/>
      <c r="V33" s="5"/>
      <c r="W33" s="224" t="s">
        <v>480</v>
      </c>
      <c r="X33" s="5"/>
      <c r="Y33" s="5" t="s">
        <v>201</v>
      </c>
      <c r="Z33" s="5"/>
      <c r="AA33" s="5" t="s">
        <v>202</v>
      </c>
      <c r="AB33" s="12"/>
      <c r="AC33" s="18">
        <v>16</v>
      </c>
      <c r="AD33" s="18">
        <f t="shared" si="40"/>
        <v>33</v>
      </c>
      <c r="AE33" s="18">
        <v>14</v>
      </c>
      <c r="AF33" s="18">
        <v>19</v>
      </c>
      <c r="AG33" s="18">
        <v>16</v>
      </c>
      <c r="AH33" s="19">
        <f t="shared" si="41"/>
        <v>26</v>
      </c>
      <c r="AI33" s="18">
        <v>12</v>
      </c>
      <c r="AJ33" s="19">
        <v>14</v>
      </c>
      <c r="AK33" s="5"/>
      <c r="AL33" s="5"/>
      <c r="AM33" s="5"/>
      <c r="AN33" s="676" t="s">
        <v>241</v>
      </c>
      <c r="AO33" s="676"/>
      <c r="AP33" s="676"/>
      <c r="AQ33" s="676"/>
      <c r="AR33" s="676"/>
      <c r="AS33" s="676"/>
      <c r="AT33" s="325"/>
      <c r="AU33" s="18">
        <v>637</v>
      </c>
      <c r="AV33" s="19">
        <f t="shared" si="21"/>
        <v>1320</v>
      </c>
      <c r="AW33" s="18">
        <v>610</v>
      </c>
      <c r="AX33" s="18">
        <v>710</v>
      </c>
      <c r="AY33" s="18">
        <v>580</v>
      </c>
      <c r="AZ33" s="19">
        <f t="shared" si="22"/>
        <v>1155</v>
      </c>
      <c r="BA33" s="18">
        <v>523</v>
      </c>
      <c r="BB33" s="19">
        <v>632</v>
      </c>
      <c r="BC33" s="5"/>
      <c r="BD33" s="5"/>
      <c r="BE33" s="5"/>
      <c r="BF33" s="676" t="s">
        <v>244</v>
      </c>
      <c r="BG33" s="676"/>
      <c r="BH33" s="676"/>
      <c r="BI33" s="676"/>
      <c r="BJ33" s="676"/>
      <c r="BK33" s="676"/>
      <c r="BL33" s="5"/>
      <c r="BM33" s="18">
        <v>1</v>
      </c>
      <c r="BN33" s="19">
        <f t="shared" si="2"/>
        <v>1</v>
      </c>
      <c r="BO33" s="18">
        <v>0</v>
      </c>
      <c r="BP33" s="18">
        <v>1</v>
      </c>
      <c r="BQ33" s="18">
        <v>2</v>
      </c>
      <c r="BR33" s="19">
        <f t="shared" si="3"/>
        <v>2</v>
      </c>
      <c r="BS33" s="18">
        <v>2</v>
      </c>
      <c r="BT33" s="19">
        <v>0</v>
      </c>
      <c r="BU33" s="5"/>
      <c r="BV33" s="5"/>
      <c r="BW33" s="5"/>
      <c r="BX33" s="5"/>
      <c r="BY33" s="30" t="s">
        <v>208</v>
      </c>
      <c r="BZ33" s="5"/>
      <c r="CA33" s="5" t="s">
        <v>201</v>
      </c>
      <c r="CB33" s="5"/>
      <c r="CC33" s="5" t="s">
        <v>202</v>
      </c>
      <c r="CD33" s="12"/>
      <c r="CE33" s="18">
        <v>475</v>
      </c>
      <c r="CF33" s="19">
        <f t="shared" si="42"/>
        <v>991</v>
      </c>
      <c r="CG33" s="18">
        <v>480</v>
      </c>
      <c r="CH33" s="18">
        <v>511</v>
      </c>
      <c r="CI33" s="18">
        <v>444</v>
      </c>
      <c r="CJ33" s="19">
        <f t="shared" si="43"/>
        <v>901</v>
      </c>
      <c r="CK33" s="18">
        <v>432</v>
      </c>
      <c r="CL33" s="19">
        <v>469</v>
      </c>
      <c r="CM33" s="8"/>
      <c r="CN33" s="5"/>
      <c r="CO33" s="5"/>
      <c r="CP33" s="5"/>
      <c r="CQ33" s="30" t="s">
        <v>210</v>
      </c>
      <c r="CR33" s="5"/>
      <c r="CS33" s="5" t="s">
        <v>201</v>
      </c>
      <c r="CT33" s="5"/>
      <c r="CU33" s="5" t="s">
        <v>202</v>
      </c>
      <c r="CV33" s="12"/>
      <c r="CW33" s="18">
        <v>21</v>
      </c>
      <c r="CX33" s="19">
        <f t="shared" si="4"/>
        <v>54</v>
      </c>
      <c r="CY33" s="18">
        <v>26</v>
      </c>
      <c r="CZ33" s="18">
        <v>28</v>
      </c>
      <c r="DA33" s="18">
        <v>22</v>
      </c>
      <c r="DB33" s="19">
        <f t="shared" si="5"/>
        <v>49</v>
      </c>
      <c r="DC33" s="18">
        <v>23</v>
      </c>
      <c r="DD33" s="19">
        <v>26</v>
      </c>
      <c r="DE33" s="5"/>
      <c r="DF33" s="5"/>
      <c r="DG33" s="5"/>
      <c r="DH33" s="5"/>
      <c r="DI33" s="30" t="s">
        <v>209</v>
      </c>
      <c r="DJ33" s="5"/>
      <c r="DK33" s="5" t="s">
        <v>201</v>
      </c>
      <c r="DL33" s="5"/>
      <c r="DM33" s="5" t="s">
        <v>202</v>
      </c>
      <c r="DN33" s="12"/>
      <c r="DO33" s="18">
        <v>186</v>
      </c>
      <c r="DP33" s="19">
        <f t="shared" si="32"/>
        <v>368</v>
      </c>
      <c r="DQ33" s="18">
        <v>159</v>
      </c>
      <c r="DR33" s="18">
        <v>209</v>
      </c>
      <c r="DS33" s="18">
        <v>166</v>
      </c>
      <c r="DT33" s="19">
        <f t="shared" si="33"/>
        <v>323</v>
      </c>
      <c r="DU33" s="18">
        <v>142</v>
      </c>
      <c r="DV33" s="19">
        <v>181</v>
      </c>
      <c r="DW33" s="5"/>
      <c r="DX33" s="5"/>
      <c r="DY33" s="5"/>
      <c r="DZ33" s="5"/>
      <c r="EA33" s="30" t="s">
        <v>207</v>
      </c>
      <c r="EB33" s="5"/>
      <c r="EC33" s="5" t="s">
        <v>201</v>
      </c>
      <c r="ED33" s="5"/>
      <c r="EE33" s="5" t="s">
        <v>202</v>
      </c>
      <c r="EF33" s="12"/>
      <c r="EG33" s="18">
        <v>0</v>
      </c>
      <c r="EH33" s="19">
        <f t="shared" si="8"/>
        <v>0</v>
      </c>
      <c r="EI33" s="18">
        <v>0</v>
      </c>
      <c r="EJ33" s="18">
        <v>0</v>
      </c>
      <c r="EK33" s="18">
        <v>0</v>
      </c>
      <c r="EL33" s="19">
        <f t="shared" si="9"/>
        <v>0</v>
      </c>
      <c r="EM33" s="18">
        <v>0</v>
      </c>
      <c r="EN33" s="19">
        <v>0</v>
      </c>
      <c r="EO33" s="5"/>
      <c r="EP33" s="5"/>
      <c r="EQ33" s="5"/>
      <c r="ER33" s="676" t="s">
        <v>323</v>
      </c>
      <c r="ES33" s="676"/>
      <c r="ET33" s="676"/>
      <c r="EU33" s="676"/>
      <c r="EV33" s="676"/>
      <c r="EW33" s="676"/>
      <c r="EX33" s="325"/>
      <c r="EY33" s="18">
        <f>SUM(EY34:EY38)</f>
        <v>1496</v>
      </c>
      <c r="EZ33" s="19">
        <f t="shared" si="25"/>
        <v>3859</v>
      </c>
      <c r="FA33" s="18">
        <f>SUM(FA34:FA38)</f>
        <v>1884</v>
      </c>
      <c r="FB33" s="18">
        <f>SUM(FB34:FB38)</f>
        <v>1975</v>
      </c>
      <c r="FC33" s="18">
        <f>SUM(FC34:FC38)</f>
        <v>1622</v>
      </c>
      <c r="FD33" s="19">
        <f t="shared" si="26"/>
        <v>4013</v>
      </c>
      <c r="FE33" s="18">
        <f>SUM(FE34:FE38)</f>
        <v>1945</v>
      </c>
      <c r="FF33" s="19">
        <f>SUM(FF34:FF38)</f>
        <v>2068</v>
      </c>
      <c r="FG33" s="5"/>
      <c r="FH33" s="5"/>
      <c r="FI33" s="5"/>
      <c r="FJ33" s="676" t="s">
        <v>597</v>
      </c>
      <c r="FK33" s="676"/>
      <c r="FL33" s="676"/>
      <c r="FM33" s="676"/>
      <c r="FN33" s="676"/>
      <c r="FO33" s="676"/>
      <c r="FP33" s="325"/>
      <c r="FQ33" s="18">
        <v>9</v>
      </c>
      <c r="FR33" s="13">
        <f t="shared" si="12"/>
        <v>24</v>
      </c>
      <c r="FS33" s="18">
        <v>13</v>
      </c>
      <c r="FT33" s="18">
        <v>11</v>
      </c>
      <c r="FU33" s="18">
        <v>8</v>
      </c>
      <c r="FV33" s="13">
        <f t="shared" si="15"/>
        <v>20</v>
      </c>
      <c r="FW33" s="18">
        <v>12</v>
      </c>
      <c r="FX33" s="19">
        <v>8</v>
      </c>
      <c r="FY33" s="5"/>
      <c r="FZ33" s="2"/>
      <c r="GA33" s="2"/>
      <c r="GB33" s="2"/>
      <c r="GC33" s="30" t="s">
        <v>226</v>
      </c>
      <c r="GD33" s="5"/>
      <c r="GE33" s="5" t="s">
        <v>201</v>
      </c>
      <c r="GF33" s="5"/>
      <c r="GG33" s="5" t="s">
        <v>202</v>
      </c>
      <c r="GH33" s="2"/>
      <c r="GI33" s="18">
        <v>27</v>
      </c>
      <c r="GJ33" s="13">
        <f t="shared" si="19"/>
        <v>41</v>
      </c>
      <c r="GK33" s="18">
        <v>17</v>
      </c>
      <c r="GL33" s="18">
        <v>24</v>
      </c>
      <c r="GM33" s="18">
        <v>21</v>
      </c>
      <c r="GN33" s="13">
        <f t="shared" si="20"/>
        <v>30</v>
      </c>
      <c r="GO33" s="18">
        <v>8</v>
      </c>
      <c r="GP33" s="19">
        <v>22</v>
      </c>
    </row>
    <row r="34" spans="1:198" ht="13.5" customHeight="1">
      <c r="A34" s="5"/>
      <c r="B34" s="5"/>
      <c r="C34" s="5"/>
      <c r="D34" s="5"/>
      <c r="E34" s="30" t="s">
        <v>214</v>
      </c>
      <c r="F34" s="5"/>
      <c r="G34" s="5" t="s">
        <v>201</v>
      </c>
      <c r="H34" s="5"/>
      <c r="I34" s="5" t="s">
        <v>202</v>
      </c>
      <c r="J34" s="12"/>
      <c r="K34" s="18">
        <v>1</v>
      </c>
      <c r="L34" s="19">
        <f t="shared" si="36"/>
        <v>2</v>
      </c>
      <c r="M34" s="18">
        <v>1</v>
      </c>
      <c r="N34" s="18">
        <v>1</v>
      </c>
      <c r="O34" s="18">
        <v>0</v>
      </c>
      <c r="P34" s="19">
        <f t="shared" si="37"/>
        <v>0</v>
      </c>
      <c r="Q34" s="18">
        <v>0</v>
      </c>
      <c r="R34" s="19">
        <v>0</v>
      </c>
      <c r="S34" s="5"/>
      <c r="T34" s="5"/>
      <c r="U34" s="5"/>
      <c r="V34" s="5"/>
      <c r="W34" s="224" t="s">
        <v>481</v>
      </c>
      <c r="X34" s="5"/>
      <c r="Y34" s="5" t="s">
        <v>201</v>
      </c>
      <c r="Z34" s="5"/>
      <c r="AA34" s="5" t="s">
        <v>202</v>
      </c>
      <c r="AB34" s="12"/>
      <c r="AC34" s="18">
        <v>35</v>
      </c>
      <c r="AD34" s="18">
        <f t="shared" si="40"/>
        <v>57</v>
      </c>
      <c r="AE34" s="18">
        <v>32</v>
      </c>
      <c r="AF34" s="18">
        <v>25</v>
      </c>
      <c r="AG34" s="18">
        <v>38</v>
      </c>
      <c r="AH34" s="19">
        <f t="shared" si="41"/>
        <v>61</v>
      </c>
      <c r="AI34" s="18">
        <v>27</v>
      </c>
      <c r="AJ34" s="19">
        <v>34</v>
      </c>
      <c r="AK34" s="5"/>
      <c r="AL34" s="5"/>
      <c r="AM34" s="5"/>
      <c r="AN34" s="676" t="s">
        <v>242</v>
      </c>
      <c r="AO34" s="676"/>
      <c r="AP34" s="676"/>
      <c r="AQ34" s="676"/>
      <c r="AR34" s="676"/>
      <c r="AS34" s="676"/>
      <c r="AT34" s="325"/>
      <c r="AU34" s="18">
        <v>561</v>
      </c>
      <c r="AV34" s="19">
        <f t="shared" si="21"/>
        <v>1129</v>
      </c>
      <c r="AW34" s="18">
        <v>529</v>
      </c>
      <c r="AX34" s="18">
        <v>600</v>
      </c>
      <c r="AY34" s="18">
        <v>548</v>
      </c>
      <c r="AZ34" s="19">
        <f t="shared" si="22"/>
        <v>1049</v>
      </c>
      <c r="BA34" s="18">
        <v>487</v>
      </c>
      <c r="BB34" s="19">
        <v>562</v>
      </c>
      <c r="BC34" s="5"/>
      <c r="BD34" s="5"/>
      <c r="BE34" s="5"/>
      <c r="BF34" s="676" t="s">
        <v>246</v>
      </c>
      <c r="BG34" s="676"/>
      <c r="BH34" s="676"/>
      <c r="BI34" s="676"/>
      <c r="BJ34" s="676"/>
      <c r="BK34" s="676"/>
      <c r="BL34" s="5"/>
      <c r="BM34" s="18">
        <v>45</v>
      </c>
      <c r="BN34" s="19">
        <f t="shared" si="2"/>
        <v>102</v>
      </c>
      <c r="BO34" s="18">
        <v>48</v>
      </c>
      <c r="BP34" s="18">
        <v>54</v>
      </c>
      <c r="BQ34" s="18">
        <v>40</v>
      </c>
      <c r="BR34" s="19">
        <f t="shared" si="3"/>
        <v>83</v>
      </c>
      <c r="BS34" s="18">
        <v>37</v>
      </c>
      <c r="BT34" s="19">
        <v>46</v>
      </c>
      <c r="BU34" s="5"/>
      <c r="BV34" s="5"/>
      <c r="BW34" s="5"/>
      <c r="BX34" s="5"/>
      <c r="BY34" s="30" t="s">
        <v>209</v>
      </c>
      <c r="BZ34" s="5"/>
      <c r="CA34" s="5" t="s">
        <v>201</v>
      </c>
      <c r="CB34" s="5"/>
      <c r="CC34" s="5" t="s">
        <v>202</v>
      </c>
      <c r="CD34" s="12"/>
      <c r="CE34" s="18">
        <v>1050</v>
      </c>
      <c r="CF34" s="19">
        <f t="shared" si="42"/>
        <v>2320</v>
      </c>
      <c r="CG34" s="18">
        <v>1080</v>
      </c>
      <c r="CH34" s="18">
        <v>1240</v>
      </c>
      <c r="CI34" s="18">
        <v>997</v>
      </c>
      <c r="CJ34" s="19">
        <f t="shared" si="43"/>
        <v>2116</v>
      </c>
      <c r="CK34" s="18">
        <v>969</v>
      </c>
      <c r="CL34" s="19">
        <v>1147</v>
      </c>
      <c r="CM34" s="8"/>
      <c r="CN34" s="5"/>
      <c r="CO34" s="5"/>
      <c r="CP34" s="5"/>
      <c r="CQ34" s="30" t="s">
        <v>211</v>
      </c>
      <c r="CR34" s="5"/>
      <c r="CS34" s="5" t="s">
        <v>201</v>
      </c>
      <c r="CT34" s="5"/>
      <c r="CU34" s="5" t="s">
        <v>202</v>
      </c>
      <c r="CV34" s="12"/>
      <c r="CW34" s="18">
        <v>66</v>
      </c>
      <c r="CX34" s="19">
        <f t="shared" si="4"/>
        <v>139</v>
      </c>
      <c r="CY34" s="18">
        <v>66</v>
      </c>
      <c r="CZ34" s="18">
        <v>73</v>
      </c>
      <c r="DA34" s="18">
        <v>65</v>
      </c>
      <c r="DB34" s="19">
        <f t="shared" si="5"/>
        <v>129</v>
      </c>
      <c r="DC34" s="18">
        <v>60</v>
      </c>
      <c r="DD34" s="19">
        <v>69</v>
      </c>
      <c r="DE34" s="5"/>
      <c r="DF34" s="5"/>
      <c r="DG34" s="5"/>
      <c r="DH34" s="5"/>
      <c r="DI34" s="30" t="s">
        <v>210</v>
      </c>
      <c r="DJ34" s="5"/>
      <c r="DK34" s="5" t="s">
        <v>201</v>
      </c>
      <c r="DL34" s="5"/>
      <c r="DM34" s="5" t="s">
        <v>202</v>
      </c>
      <c r="DN34" s="12"/>
      <c r="DO34" s="18">
        <v>54</v>
      </c>
      <c r="DP34" s="19">
        <f t="shared" si="32"/>
        <v>124</v>
      </c>
      <c r="DQ34" s="18">
        <v>61</v>
      </c>
      <c r="DR34" s="18">
        <v>63</v>
      </c>
      <c r="DS34" s="18">
        <v>45</v>
      </c>
      <c r="DT34" s="19">
        <f t="shared" si="33"/>
        <v>96</v>
      </c>
      <c r="DU34" s="18">
        <v>45</v>
      </c>
      <c r="DV34" s="19">
        <v>51</v>
      </c>
      <c r="DW34" s="5"/>
      <c r="DX34" s="5"/>
      <c r="DY34" s="5"/>
      <c r="DZ34" s="5"/>
      <c r="EA34" s="30" t="s">
        <v>473</v>
      </c>
      <c r="EB34" s="5"/>
      <c r="EC34" s="5" t="s">
        <v>201</v>
      </c>
      <c r="ED34" s="5"/>
      <c r="EE34" s="5" t="s">
        <v>202</v>
      </c>
      <c r="EF34" s="12"/>
      <c r="EG34" s="18">
        <v>0</v>
      </c>
      <c r="EH34" s="19">
        <f t="shared" si="8"/>
        <v>0</v>
      </c>
      <c r="EI34" s="18">
        <v>0</v>
      </c>
      <c r="EJ34" s="18">
        <v>0</v>
      </c>
      <c r="EK34" s="18">
        <v>0</v>
      </c>
      <c r="EL34" s="19">
        <f t="shared" si="9"/>
        <v>0</v>
      </c>
      <c r="EM34" s="18">
        <v>0</v>
      </c>
      <c r="EN34" s="19">
        <v>0</v>
      </c>
      <c r="EO34" s="5"/>
      <c r="EP34" s="5"/>
      <c r="EQ34" s="5"/>
      <c r="ER34" s="5"/>
      <c r="ES34" s="30" t="s">
        <v>548</v>
      </c>
      <c r="ET34" s="5"/>
      <c r="EU34" s="5" t="s">
        <v>201</v>
      </c>
      <c r="EV34" s="5"/>
      <c r="EW34" s="5" t="s">
        <v>202</v>
      </c>
      <c r="EX34" s="326"/>
      <c r="EY34" s="18">
        <v>201</v>
      </c>
      <c r="EZ34" s="19">
        <f t="shared" si="25"/>
        <v>479</v>
      </c>
      <c r="FA34" s="18">
        <v>219</v>
      </c>
      <c r="FB34" s="18">
        <v>260</v>
      </c>
      <c r="FC34" s="18">
        <v>204</v>
      </c>
      <c r="FD34" s="19">
        <f t="shared" si="26"/>
        <v>471</v>
      </c>
      <c r="FE34" s="18">
        <v>229</v>
      </c>
      <c r="FF34" s="19">
        <v>242</v>
      </c>
      <c r="FG34" s="5"/>
      <c r="FH34" s="5"/>
      <c r="FI34" s="5"/>
      <c r="FJ34" s="676" t="s">
        <v>598</v>
      </c>
      <c r="FK34" s="676"/>
      <c r="FL34" s="676"/>
      <c r="FM34" s="676"/>
      <c r="FN34" s="676"/>
      <c r="FO34" s="676"/>
      <c r="FP34" s="325"/>
      <c r="FQ34" s="18">
        <v>6</v>
      </c>
      <c r="FR34" s="13">
        <f t="shared" si="12"/>
        <v>14</v>
      </c>
      <c r="FS34" s="18">
        <v>5</v>
      </c>
      <c r="FT34" s="18">
        <v>9</v>
      </c>
      <c r="FU34" s="18">
        <v>7</v>
      </c>
      <c r="FV34" s="13">
        <f t="shared" si="15"/>
        <v>14</v>
      </c>
      <c r="FW34" s="18">
        <v>4</v>
      </c>
      <c r="FX34" s="19">
        <v>10</v>
      </c>
      <c r="FY34" s="5"/>
      <c r="FZ34" s="2"/>
      <c r="GA34" s="2"/>
      <c r="GB34" s="676" t="s">
        <v>618</v>
      </c>
      <c r="GC34" s="676"/>
      <c r="GD34" s="676"/>
      <c r="GE34" s="676"/>
      <c r="GF34" s="676"/>
      <c r="GG34" s="676"/>
      <c r="GH34" s="2"/>
      <c r="GI34" s="18">
        <v>10</v>
      </c>
      <c r="GJ34" s="13">
        <f t="shared" si="19"/>
        <v>28</v>
      </c>
      <c r="GK34" s="18">
        <v>13</v>
      </c>
      <c r="GL34" s="18">
        <v>15</v>
      </c>
      <c r="GM34" s="18">
        <v>10</v>
      </c>
      <c r="GN34" s="13">
        <f t="shared" si="20"/>
        <v>27</v>
      </c>
      <c r="GO34" s="18">
        <v>13</v>
      </c>
      <c r="GP34" s="19">
        <v>14</v>
      </c>
    </row>
    <row r="35" spans="1:198" ht="13.5" customHeight="1">
      <c r="A35" s="5"/>
      <c r="B35" s="5"/>
      <c r="C35" s="5"/>
      <c r="D35" s="5"/>
      <c r="E35" s="31" t="s">
        <v>215</v>
      </c>
      <c r="F35" s="5"/>
      <c r="G35" s="5" t="s">
        <v>201</v>
      </c>
      <c r="H35" s="5"/>
      <c r="I35" s="5" t="s">
        <v>202</v>
      </c>
      <c r="J35" s="12"/>
      <c r="K35" s="18">
        <v>6</v>
      </c>
      <c r="L35" s="19">
        <f t="shared" si="36"/>
        <v>13</v>
      </c>
      <c r="M35" s="18">
        <v>8</v>
      </c>
      <c r="N35" s="18">
        <v>5</v>
      </c>
      <c r="O35" s="18">
        <v>5</v>
      </c>
      <c r="P35" s="19">
        <f t="shared" si="37"/>
        <v>16</v>
      </c>
      <c r="Q35" s="18">
        <v>9</v>
      </c>
      <c r="R35" s="19">
        <v>7</v>
      </c>
      <c r="S35" s="5"/>
      <c r="T35" s="5"/>
      <c r="U35" s="5"/>
      <c r="V35" s="5"/>
      <c r="W35" s="30" t="s">
        <v>213</v>
      </c>
      <c r="X35" s="5"/>
      <c r="Y35" s="5" t="s">
        <v>201</v>
      </c>
      <c r="Z35" s="5"/>
      <c r="AA35" s="5" t="s">
        <v>202</v>
      </c>
      <c r="AB35" s="12"/>
      <c r="AC35" s="18">
        <v>0</v>
      </c>
      <c r="AD35" s="18">
        <f t="shared" si="40"/>
        <v>0</v>
      </c>
      <c r="AE35" s="18">
        <v>0</v>
      </c>
      <c r="AF35" s="18">
        <v>0</v>
      </c>
      <c r="AG35" s="18">
        <v>0</v>
      </c>
      <c r="AH35" s="19">
        <f t="shared" si="41"/>
        <v>0</v>
      </c>
      <c r="AI35" s="18">
        <v>0</v>
      </c>
      <c r="AJ35" s="19">
        <v>0</v>
      </c>
      <c r="AK35" s="5"/>
      <c r="AL35" s="5"/>
      <c r="AM35" s="5"/>
      <c r="AN35" s="676" t="s">
        <v>243</v>
      </c>
      <c r="AO35" s="676"/>
      <c r="AP35" s="676"/>
      <c r="AQ35" s="676"/>
      <c r="AR35" s="676"/>
      <c r="AS35" s="676"/>
      <c r="AT35" s="325"/>
      <c r="AU35" s="18">
        <v>211</v>
      </c>
      <c r="AV35" s="19">
        <f t="shared" si="21"/>
        <v>451</v>
      </c>
      <c r="AW35" s="18">
        <v>216</v>
      </c>
      <c r="AX35" s="18">
        <v>235</v>
      </c>
      <c r="AY35" s="18">
        <v>272</v>
      </c>
      <c r="AZ35" s="19">
        <f t="shared" si="22"/>
        <v>525</v>
      </c>
      <c r="BA35" s="18">
        <v>257</v>
      </c>
      <c r="BB35" s="19">
        <v>268</v>
      </c>
      <c r="BC35" s="5"/>
      <c r="BD35" s="5"/>
      <c r="BE35" s="5"/>
      <c r="BF35" s="676" t="s">
        <v>248</v>
      </c>
      <c r="BG35" s="676"/>
      <c r="BH35" s="676"/>
      <c r="BI35" s="676"/>
      <c r="BJ35" s="676"/>
      <c r="BK35" s="676"/>
      <c r="BL35" s="5"/>
      <c r="BM35" s="18">
        <f>SUM(BM36:BM39)</f>
        <v>499</v>
      </c>
      <c r="BN35" s="19">
        <f t="shared" si="2"/>
        <v>1023</v>
      </c>
      <c r="BO35" s="18">
        <f>SUM(BO36:BO39)</f>
        <v>425</v>
      </c>
      <c r="BP35" s="18">
        <f>SUM(BP36:BP39)</f>
        <v>598</v>
      </c>
      <c r="BQ35" s="18">
        <f>SUM(BQ36:BQ39)</f>
        <v>467</v>
      </c>
      <c r="BR35" s="19">
        <f t="shared" si="3"/>
        <v>907</v>
      </c>
      <c r="BS35" s="18">
        <f>SUM(BS36:BS39)</f>
        <v>388</v>
      </c>
      <c r="BT35" s="19">
        <f>SUM(BT36:BT39)</f>
        <v>519</v>
      </c>
      <c r="BU35" s="5"/>
      <c r="BV35" s="5"/>
      <c r="BW35" s="5"/>
      <c r="BX35" s="5"/>
      <c r="BY35" s="30" t="s">
        <v>210</v>
      </c>
      <c r="BZ35" s="5"/>
      <c r="CA35" s="5" t="s">
        <v>201</v>
      </c>
      <c r="CB35" s="5"/>
      <c r="CC35" s="5" t="s">
        <v>202</v>
      </c>
      <c r="CD35" s="12"/>
      <c r="CE35" s="18">
        <v>558</v>
      </c>
      <c r="CF35" s="19">
        <f t="shared" si="42"/>
        <v>1187</v>
      </c>
      <c r="CG35" s="18">
        <v>536</v>
      </c>
      <c r="CH35" s="18">
        <v>651</v>
      </c>
      <c r="CI35" s="18">
        <v>534</v>
      </c>
      <c r="CJ35" s="19">
        <f t="shared" si="43"/>
        <v>1122</v>
      </c>
      <c r="CK35" s="18">
        <v>512</v>
      </c>
      <c r="CL35" s="19">
        <v>610</v>
      </c>
      <c r="CM35" s="34"/>
      <c r="CN35" s="687" t="s">
        <v>284</v>
      </c>
      <c r="CO35" s="687"/>
      <c r="CP35" s="687"/>
      <c r="CQ35" s="687"/>
      <c r="CR35" s="687"/>
      <c r="CS35" s="687"/>
      <c r="CT35" s="687"/>
      <c r="CU35" s="687"/>
      <c r="CV35" s="687"/>
      <c r="CW35" s="21">
        <f aca="true" t="shared" si="44" ref="CW35:DD35">SUM(CW36:CW44,CW49,CW54,DO9,DO15)</f>
        <v>18174</v>
      </c>
      <c r="CX35" s="22">
        <f t="shared" si="44"/>
        <v>37704</v>
      </c>
      <c r="CY35" s="21">
        <f t="shared" si="44"/>
        <v>17734</v>
      </c>
      <c r="CZ35" s="21">
        <f t="shared" si="44"/>
        <v>19970</v>
      </c>
      <c r="DA35" s="21">
        <f t="shared" si="44"/>
        <v>17613</v>
      </c>
      <c r="DB35" s="22">
        <f t="shared" si="44"/>
        <v>35412</v>
      </c>
      <c r="DC35" s="21">
        <f t="shared" si="44"/>
        <v>16699</v>
      </c>
      <c r="DD35" s="22">
        <f t="shared" si="44"/>
        <v>18713</v>
      </c>
      <c r="DE35" s="5"/>
      <c r="DF35" s="5"/>
      <c r="DG35" s="5"/>
      <c r="DH35" s="5"/>
      <c r="DI35" s="30" t="s">
        <v>211</v>
      </c>
      <c r="DJ35" s="5"/>
      <c r="DK35" s="5" t="s">
        <v>201</v>
      </c>
      <c r="DL35" s="5"/>
      <c r="DM35" s="5" t="s">
        <v>202</v>
      </c>
      <c r="DN35" s="12"/>
      <c r="DO35" s="18">
        <v>168</v>
      </c>
      <c r="DP35" s="19">
        <f t="shared" si="32"/>
        <v>357</v>
      </c>
      <c r="DQ35" s="18">
        <v>165</v>
      </c>
      <c r="DR35" s="18">
        <v>192</v>
      </c>
      <c r="DS35" s="18">
        <v>162</v>
      </c>
      <c r="DT35" s="19">
        <f t="shared" si="33"/>
        <v>331</v>
      </c>
      <c r="DU35" s="18">
        <v>151</v>
      </c>
      <c r="DV35" s="19">
        <v>180</v>
      </c>
      <c r="DW35" s="32"/>
      <c r="DX35" s="687" t="s">
        <v>309</v>
      </c>
      <c r="DY35" s="687"/>
      <c r="DZ35" s="687"/>
      <c r="EA35" s="687"/>
      <c r="EB35" s="687"/>
      <c r="EC35" s="687"/>
      <c r="ED35" s="687"/>
      <c r="EE35" s="687"/>
      <c r="EF35" s="687"/>
      <c r="EG35" s="21">
        <f aca="true" t="shared" si="45" ref="EG35:EN35">SUM(EG36:EG46,EG52,EG55,EY7,EY13,EY19,EY25,EY32:EY33,EY39)</f>
        <v>7427</v>
      </c>
      <c r="EH35" s="22">
        <f t="shared" si="45"/>
        <v>17844</v>
      </c>
      <c r="EI35" s="21">
        <f t="shared" si="45"/>
        <v>8792</v>
      </c>
      <c r="EJ35" s="21">
        <f t="shared" si="45"/>
        <v>9052</v>
      </c>
      <c r="EK35" s="21">
        <f t="shared" si="45"/>
        <v>7451</v>
      </c>
      <c r="EL35" s="22">
        <f t="shared" si="45"/>
        <v>16873</v>
      </c>
      <c r="EM35" s="21">
        <f t="shared" si="45"/>
        <v>8255</v>
      </c>
      <c r="EN35" s="22">
        <f t="shared" si="45"/>
        <v>8618</v>
      </c>
      <c r="EO35" s="5"/>
      <c r="EP35" s="5"/>
      <c r="EQ35" s="5"/>
      <c r="ER35" s="5"/>
      <c r="ES35" s="30" t="s">
        <v>226</v>
      </c>
      <c r="ET35" s="5"/>
      <c r="EU35" s="5" t="s">
        <v>201</v>
      </c>
      <c r="EV35" s="5"/>
      <c r="EW35" s="5" t="s">
        <v>202</v>
      </c>
      <c r="EX35" s="326"/>
      <c r="EY35" s="18">
        <v>344</v>
      </c>
      <c r="EZ35" s="19">
        <f t="shared" si="25"/>
        <v>815</v>
      </c>
      <c r="FA35" s="18">
        <v>392</v>
      </c>
      <c r="FB35" s="18">
        <v>423</v>
      </c>
      <c r="FC35" s="18">
        <v>364</v>
      </c>
      <c r="FD35" s="19">
        <f t="shared" si="26"/>
        <v>803</v>
      </c>
      <c r="FE35" s="18">
        <v>375</v>
      </c>
      <c r="FF35" s="19">
        <v>428</v>
      </c>
      <c r="FG35" s="5"/>
      <c r="FH35" s="5"/>
      <c r="FI35" s="5"/>
      <c r="FJ35" s="676" t="s">
        <v>599</v>
      </c>
      <c r="FK35" s="676"/>
      <c r="FL35" s="676"/>
      <c r="FM35" s="676"/>
      <c r="FN35" s="676"/>
      <c r="FO35" s="676"/>
      <c r="FP35" s="325"/>
      <c r="FQ35" s="18">
        <v>9</v>
      </c>
      <c r="FR35" s="13">
        <f t="shared" si="12"/>
        <v>16</v>
      </c>
      <c r="FS35" s="18">
        <v>7</v>
      </c>
      <c r="FT35" s="18">
        <v>9</v>
      </c>
      <c r="FU35" s="18">
        <v>7</v>
      </c>
      <c r="FV35" s="13">
        <f t="shared" si="15"/>
        <v>12</v>
      </c>
      <c r="FW35" s="18">
        <v>6</v>
      </c>
      <c r="FX35" s="19">
        <v>6</v>
      </c>
      <c r="FY35" s="5"/>
      <c r="FZ35" s="2"/>
      <c r="GA35" s="2"/>
      <c r="GB35" s="676" t="s">
        <v>619</v>
      </c>
      <c r="GC35" s="676"/>
      <c r="GD35" s="676"/>
      <c r="GE35" s="676"/>
      <c r="GF35" s="676"/>
      <c r="GG35" s="676"/>
      <c r="GH35" s="330"/>
      <c r="GI35" s="18">
        <v>43</v>
      </c>
      <c r="GJ35" s="13">
        <f t="shared" si="19"/>
        <v>99</v>
      </c>
      <c r="GK35" s="18">
        <v>45</v>
      </c>
      <c r="GL35" s="18">
        <v>54</v>
      </c>
      <c r="GM35" s="18">
        <v>38</v>
      </c>
      <c r="GN35" s="13">
        <f t="shared" si="20"/>
        <v>81</v>
      </c>
      <c r="GO35" s="18">
        <v>37</v>
      </c>
      <c r="GP35" s="19">
        <v>44</v>
      </c>
    </row>
    <row r="36" spans="1:198" ht="13.5" customHeight="1">
      <c r="A36" s="5"/>
      <c r="B36" s="5"/>
      <c r="C36" s="5"/>
      <c r="D36" s="5"/>
      <c r="E36" s="31" t="s">
        <v>200</v>
      </c>
      <c r="F36" s="5"/>
      <c r="G36" s="5" t="s">
        <v>201</v>
      </c>
      <c r="H36" s="5"/>
      <c r="I36" s="5" t="s">
        <v>202</v>
      </c>
      <c r="J36" s="12"/>
      <c r="K36" s="18">
        <v>2</v>
      </c>
      <c r="L36" s="19">
        <f t="shared" si="36"/>
        <v>5</v>
      </c>
      <c r="M36" s="18">
        <v>2</v>
      </c>
      <c r="N36" s="18">
        <v>3</v>
      </c>
      <c r="O36" s="18">
        <v>4</v>
      </c>
      <c r="P36" s="19">
        <f t="shared" si="37"/>
        <v>9</v>
      </c>
      <c r="Q36" s="18">
        <v>6</v>
      </c>
      <c r="R36" s="19">
        <v>3</v>
      </c>
      <c r="S36" s="5"/>
      <c r="T36" s="5"/>
      <c r="U36" s="5"/>
      <c r="V36" s="5"/>
      <c r="W36" s="30" t="s">
        <v>214</v>
      </c>
      <c r="X36" s="5"/>
      <c r="Y36" s="5" t="s">
        <v>201</v>
      </c>
      <c r="Z36" s="5"/>
      <c r="AA36" s="5" t="s">
        <v>202</v>
      </c>
      <c r="AB36" s="12"/>
      <c r="AC36" s="18">
        <v>0</v>
      </c>
      <c r="AD36" s="18">
        <f t="shared" si="40"/>
        <v>0</v>
      </c>
      <c r="AE36" s="18">
        <v>0</v>
      </c>
      <c r="AF36" s="18">
        <v>0</v>
      </c>
      <c r="AG36" s="18">
        <v>1</v>
      </c>
      <c r="AH36" s="19">
        <f t="shared" si="41"/>
        <v>132</v>
      </c>
      <c r="AI36" s="18">
        <v>50</v>
      </c>
      <c r="AJ36" s="19">
        <v>82</v>
      </c>
      <c r="AK36" s="5"/>
      <c r="AL36" s="5"/>
      <c r="AM36" s="5"/>
      <c r="AN36" s="676" t="s">
        <v>245</v>
      </c>
      <c r="AO36" s="676"/>
      <c r="AP36" s="676"/>
      <c r="AQ36" s="676"/>
      <c r="AR36" s="676"/>
      <c r="AS36" s="676"/>
      <c r="AT36" s="325"/>
      <c r="AU36" s="18">
        <v>405</v>
      </c>
      <c r="AV36" s="19">
        <f t="shared" si="21"/>
        <v>854</v>
      </c>
      <c r="AW36" s="18">
        <v>374</v>
      </c>
      <c r="AX36" s="18">
        <v>480</v>
      </c>
      <c r="AY36" s="18">
        <v>373</v>
      </c>
      <c r="AZ36" s="19">
        <f t="shared" si="22"/>
        <v>765</v>
      </c>
      <c r="BA36" s="18">
        <v>331</v>
      </c>
      <c r="BB36" s="19">
        <v>434</v>
      </c>
      <c r="BC36" s="5"/>
      <c r="BD36" s="5"/>
      <c r="BE36" s="5"/>
      <c r="BF36" s="5"/>
      <c r="BG36" s="30" t="s">
        <v>467</v>
      </c>
      <c r="BH36" s="5"/>
      <c r="BI36" s="5" t="s">
        <v>201</v>
      </c>
      <c r="BJ36" s="5"/>
      <c r="BK36" s="5" t="s">
        <v>202</v>
      </c>
      <c r="BL36" s="12"/>
      <c r="BM36" s="18">
        <v>64</v>
      </c>
      <c r="BN36" s="19">
        <f t="shared" si="2"/>
        <v>125</v>
      </c>
      <c r="BO36" s="18">
        <v>59</v>
      </c>
      <c r="BP36" s="18">
        <v>66</v>
      </c>
      <c r="BQ36" s="18">
        <v>57</v>
      </c>
      <c r="BR36" s="19">
        <f t="shared" si="3"/>
        <v>115</v>
      </c>
      <c r="BS36" s="18">
        <v>51</v>
      </c>
      <c r="BT36" s="19">
        <v>64</v>
      </c>
      <c r="BU36" s="5"/>
      <c r="BV36" s="5"/>
      <c r="BW36" s="5"/>
      <c r="BX36" s="676" t="s">
        <v>282</v>
      </c>
      <c r="BY36" s="676"/>
      <c r="BZ36" s="676"/>
      <c r="CA36" s="676"/>
      <c r="CB36" s="676"/>
      <c r="CC36" s="676"/>
      <c r="CD36" s="5"/>
      <c r="CE36" s="18">
        <v>1</v>
      </c>
      <c r="CF36" s="19">
        <f t="shared" si="42"/>
        <v>27</v>
      </c>
      <c r="CG36" s="18">
        <v>12</v>
      </c>
      <c r="CH36" s="18">
        <v>15</v>
      </c>
      <c r="CI36" s="18">
        <v>1</v>
      </c>
      <c r="CJ36" s="19">
        <f t="shared" si="43"/>
        <v>25</v>
      </c>
      <c r="CK36" s="18">
        <v>12</v>
      </c>
      <c r="CL36" s="19">
        <v>13</v>
      </c>
      <c r="CM36" s="8"/>
      <c r="CN36" s="5"/>
      <c r="CO36" s="5"/>
      <c r="CP36" s="676" t="s">
        <v>286</v>
      </c>
      <c r="CQ36" s="676"/>
      <c r="CR36" s="676"/>
      <c r="CS36" s="676"/>
      <c r="CT36" s="676"/>
      <c r="CU36" s="676"/>
      <c r="CV36" s="5"/>
      <c r="CW36" s="18">
        <v>5</v>
      </c>
      <c r="CX36" s="19">
        <f aca="true" t="shared" si="46" ref="CX36:CX53">SUM(CY36:CZ36)</f>
        <v>8</v>
      </c>
      <c r="CY36" s="18">
        <v>5</v>
      </c>
      <c r="CZ36" s="18">
        <v>3</v>
      </c>
      <c r="DA36" s="18">
        <v>1</v>
      </c>
      <c r="DB36" s="19">
        <f aca="true" t="shared" si="47" ref="DB36:DB53">SUM(DC36:DD36)</f>
        <v>1</v>
      </c>
      <c r="DC36" s="18">
        <v>0</v>
      </c>
      <c r="DD36" s="19">
        <v>1</v>
      </c>
      <c r="DE36" s="5"/>
      <c r="DF36" s="5"/>
      <c r="DG36" s="5"/>
      <c r="DH36" s="5"/>
      <c r="DI36" s="30" t="s">
        <v>213</v>
      </c>
      <c r="DJ36" s="5"/>
      <c r="DK36" s="5" t="s">
        <v>201</v>
      </c>
      <c r="DL36" s="5"/>
      <c r="DM36" s="5" t="s">
        <v>202</v>
      </c>
      <c r="DN36" s="12"/>
      <c r="DO36" s="18">
        <v>128</v>
      </c>
      <c r="DP36" s="19">
        <f t="shared" si="32"/>
        <v>279</v>
      </c>
      <c r="DQ36" s="18">
        <v>143</v>
      </c>
      <c r="DR36" s="18">
        <v>136</v>
      </c>
      <c r="DS36" s="18">
        <v>130</v>
      </c>
      <c r="DT36" s="19">
        <f t="shared" si="33"/>
        <v>261</v>
      </c>
      <c r="DU36" s="18">
        <v>132</v>
      </c>
      <c r="DV36" s="19">
        <v>129</v>
      </c>
      <c r="DW36" s="5"/>
      <c r="DX36" s="5"/>
      <c r="DY36" s="5"/>
      <c r="DZ36" s="676" t="s">
        <v>321</v>
      </c>
      <c r="EA36" s="676"/>
      <c r="EB36" s="676"/>
      <c r="EC36" s="676"/>
      <c r="ED36" s="676"/>
      <c r="EE36" s="676"/>
      <c r="EF36" s="5"/>
      <c r="EG36" s="18">
        <v>9</v>
      </c>
      <c r="EH36" s="19">
        <f aca="true" t="shared" si="48" ref="EH36:EH57">SUM(EI36:EJ36)</f>
        <v>25</v>
      </c>
      <c r="EI36" s="18">
        <v>14</v>
      </c>
      <c r="EJ36" s="18">
        <v>11</v>
      </c>
      <c r="EK36" s="18">
        <v>8</v>
      </c>
      <c r="EL36" s="19">
        <f aca="true" t="shared" si="49" ref="EL36:EL57">SUM(EM36:EN36)</f>
        <v>24</v>
      </c>
      <c r="EM36" s="18">
        <v>14</v>
      </c>
      <c r="EN36" s="19">
        <v>10</v>
      </c>
      <c r="EO36" s="5"/>
      <c r="EP36" s="5"/>
      <c r="EQ36" s="5"/>
      <c r="ER36" s="5"/>
      <c r="ES36" s="30" t="s">
        <v>207</v>
      </c>
      <c r="ET36" s="5"/>
      <c r="EU36" s="5" t="s">
        <v>201</v>
      </c>
      <c r="EV36" s="5"/>
      <c r="EW36" s="5" t="s">
        <v>202</v>
      </c>
      <c r="EX36" s="326"/>
      <c r="EY36" s="18">
        <v>351</v>
      </c>
      <c r="EZ36" s="19">
        <f t="shared" si="25"/>
        <v>922</v>
      </c>
      <c r="FA36" s="18">
        <v>460</v>
      </c>
      <c r="FB36" s="18">
        <v>462</v>
      </c>
      <c r="FC36" s="18">
        <v>393</v>
      </c>
      <c r="FD36" s="19">
        <f t="shared" si="26"/>
        <v>936</v>
      </c>
      <c r="FE36" s="18">
        <v>480</v>
      </c>
      <c r="FF36" s="19">
        <v>456</v>
      </c>
      <c r="FG36" s="5"/>
      <c r="FH36" s="5"/>
      <c r="FI36" s="5"/>
      <c r="FJ36" s="695" t="s">
        <v>600</v>
      </c>
      <c r="FK36" s="695"/>
      <c r="FL36" s="695"/>
      <c r="FM36" s="695"/>
      <c r="FN36" s="695"/>
      <c r="FO36" s="695"/>
      <c r="FP36" s="325"/>
      <c r="FQ36" s="18">
        <v>10</v>
      </c>
      <c r="FR36" s="13">
        <f t="shared" si="12"/>
        <v>19</v>
      </c>
      <c r="FS36" s="18">
        <v>8</v>
      </c>
      <c r="FT36" s="18">
        <v>11</v>
      </c>
      <c r="FU36" s="18">
        <v>8</v>
      </c>
      <c r="FV36" s="13">
        <f t="shared" si="15"/>
        <v>15</v>
      </c>
      <c r="FW36" s="18">
        <v>5</v>
      </c>
      <c r="FX36" s="19">
        <v>10</v>
      </c>
      <c r="FY36" s="5"/>
      <c r="FZ36" s="2"/>
      <c r="GA36" s="2"/>
      <c r="GB36" s="676" t="s">
        <v>620</v>
      </c>
      <c r="GC36" s="676"/>
      <c r="GD36" s="676"/>
      <c r="GE36" s="676"/>
      <c r="GF36" s="676"/>
      <c r="GG36" s="676"/>
      <c r="GH36" s="2"/>
      <c r="GI36" s="18">
        <v>3</v>
      </c>
      <c r="GJ36" s="13">
        <f t="shared" si="19"/>
        <v>7</v>
      </c>
      <c r="GK36" s="18">
        <v>2</v>
      </c>
      <c r="GL36" s="18">
        <v>5</v>
      </c>
      <c r="GM36" s="18">
        <v>2</v>
      </c>
      <c r="GN36" s="13">
        <f t="shared" si="20"/>
        <v>5</v>
      </c>
      <c r="GO36" s="18">
        <v>2</v>
      </c>
      <c r="GP36" s="19">
        <v>3</v>
      </c>
    </row>
    <row r="37" spans="1:198" ht="13.5" customHeight="1">
      <c r="A37" s="5"/>
      <c r="B37" s="5"/>
      <c r="C37" s="5"/>
      <c r="D37" s="5"/>
      <c r="E37" s="31" t="s">
        <v>216</v>
      </c>
      <c r="F37" s="5"/>
      <c r="G37" s="5" t="s">
        <v>201</v>
      </c>
      <c r="H37" s="5"/>
      <c r="I37" s="5" t="s">
        <v>202</v>
      </c>
      <c r="J37" s="12"/>
      <c r="K37" s="18">
        <v>14</v>
      </c>
      <c r="L37" s="19">
        <f t="shared" si="36"/>
        <v>18</v>
      </c>
      <c r="M37" s="18">
        <v>12</v>
      </c>
      <c r="N37" s="18">
        <v>6</v>
      </c>
      <c r="O37" s="18">
        <v>29</v>
      </c>
      <c r="P37" s="19">
        <f t="shared" si="37"/>
        <v>36</v>
      </c>
      <c r="Q37" s="18">
        <v>23</v>
      </c>
      <c r="R37" s="19">
        <v>13</v>
      </c>
      <c r="S37" s="5"/>
      <c r="T37" s="5"/>
      <c r="U37" s="5"/>
      <c r="V37" s="5"/>
      <c r="W37" s="30" t="s">
        <v>482</v>
      </c>
      <c r="X37" s="5"/>
      <c r="Y37" s="5" t="s">
        <v>201</v>
      </c>
      <c r="Z37" s="5"/>
      <c r="AA37" s="5" t="s">
        <v>202</v>
      </c>
      <c r="AB37" s="12"/>
      <c r="AC37" s="18">
        <v>0</v>
      </c>
      <c r="AD37" s="20">
        <f t="shared" si="40"/>
        <v>0</v>
      </c>
      <c r="AE37" s="18">
        <v>0</v>
      </c>
      <c r="AF37" s="18">
        <v>0</v>
      </c>
      <c r="AG37" s="18">
        <v>0</v>
      </c>
      <c r="AH37" s="307">
        <f t="shared" si="41"/>
        <v>0</v>
      </c>
      <c r="AI37" s="18">
        <v>0</v>
      </c>
      <c r="AJ37" s="19">
        <v>0</v>
      </c>
      <c r="AK37" s="5"/>
      <c r="AL37" s="5"/>
      <c r="AM37" s="5"/>
      <c r="AN37" s="676" t="s">
        <v>247</v>
      </c>
      <c r="AO37" s="676"/>
      <c r="AP37" s="676"/>
      <c r="AQ37" s="676"/>
      <c r="AR37" s="676"/>
      <c r="AS37" s="676"/>
      <c r="AT37" s="325"/>
      <c r="AU37" s="18">
        <v>569</v>
      </c>
      <c r="AV37" s="19">
        <f t="shared" si="21"/>
        <v>1042</v>
      </c>
      <c r="AW37" s="18">
        <v>418</v>
      </c>
      <c r="AX37" s="18">
        <v>624</v>
      </c>
      <c r="AY37" s="18">
        <v>554</v>
      </c>
      <c r="AZ37" s="19">
        <f t="shared" si="22"/>
        <v>1012</v>
      </c>
      <c r="BA37" s="18">
        <v>401</v>
      </c>
      <c r="BB37" s="19">
        <v>611</v>
      </c>
      <c r="BC37" s="5"/>
      <c r="BD37" s="5"/>
      <c r="BE37" s="5"/>
      <c r="BF37" s="5"/>
      <c r="BG37" s="30" t="s">
        <v>226</v>
      </c>
      <c r="BH37" s="5"/>
      <c r="BI37" s="5" t="s">
        <v>201</v>
      </c>
      <c r="BJ37" s="5"/>
      <c r="BK37" s="5" t="s">
        <v>202</v>
      </c>
      <c r="BL37" s="12"/>
      <c r="BM37" s="18">
        <v>238</v>
      </c>
      <c r="BN37" s="19">
        <f t="shared" si="2"/>
        <v>444</v>
      </c>
      <c r="BO37" s="18">
        <v>177</v>
      </c>
      <c r="BP37" s="18">
        <v>267</v>
      </c>
      <c r="BQ37" s="18">
        <v>225</v>
      </c>
      <c r="BR37" s="19">
        <f t="shared" si="3"/>
        <v>382</v>
      </c>
      <c r="BS37" s="18">
        <v>161</v>
      </c>
      <c r="BT37" s="19">
        <v>221</v>
      </c>
      <c r="BU37" s="32"/>
      <c r="BV37" s="687" t="s">
        <v>283</v>
      </c>
      <c r="BW37" s="687"/>
      <c r="BX37" s="687"/>
      <c r="BY37" s="687"/>
      <c r="BZ37" s="687"/>
      <c r="CA37" s="687"/>
      <c r="CB37" s="687"/>
      <c r="CC37" s="687"/>
      <c r="CD37" s="687"/>
      <c r="CE37" s="21">
        <f aca="true" t="shared" si="50" ref="CE37:CL37">SUM(CE38,CE39,CE45,CE54,CW9,CW18,CW23:CW27)</f>
        <v>14566</v>
      </c>
      <c r="CF37" s="22">
        <f t="shared" si="50"/>
        <v>32287</v>
      </c>
      <c r="CG37" s="21">
        <f t="shared" si="50"/>
        <v>14906</v>
      </c>
      <c r="CH37" s="21">
        <f t="shared" si="50"/>
        <v>17381</v>
      </c>
      <c r="CI37" s="21">
        <f t="shared" si="50"/>
        <v>13669</v>
      </c>
      <c r="CJ37" s="22">
        <f t="shared" si="50"/>
        <v>29746</v>
      </c>
      <c r="CK37" s="21">
        <f t="shared" si="50"/>
        <v>13580</v>
      </c>
      <c r="CL37" s="22">
        <f t="shared" si="50"/>
        <v>16166</v>
      </c>
      <c r="CM37" s="8"/>
      <c r="CN37" s="5"/>
      <c r="CO37" s="5"/>
      <c r="CP37" s="676" t="s">
        <v>287</v>
      </c>
      <c r="CQ37" s="676"/>
      <c r="CR37" s="676"/>
      <c r="CS37" s="676"/>
      <c r="CT37" s="676"/>
      <c r="CU37" s="676"/>
      <c r="CV37" s="5"/>
      <c r="CW37" s="18">
        <v>247</v>
      </c>
      <c r="CX37" s="19">
        <f t="shared" si="46"/>
        <v>556</v>
      </c>
      <c r="CY37" s="18">
        <v>253</v>
      </c>
      <c r="CZ37" s="18">
        <v>303</v>
      </c>
      <c r="DA37" s="18">
        <v>236</v>
      </c>
      <c r="DB37" s="19">
        <f t="shared" si="47"/>
        <v>513</v>
      </c>
      <c r="DC37" s="18">
        <v>244</v>
      </c>
      <c r="DD37" s="19">
        <v>269</v>
      </c>
      <c r="DE37" s="5"/>
      <c r="DF37" s="5"/>
      <c r="DG37" s="5"/>
      <c r="DH37" s="5"/>
      <c r="DI37" s="30" t="s">
        <v>214</v>
      </c>
      <c r="DJ37" s="5"/>
      <c r="DK37" s="5" t="s">
        <v>201</v>
      </c>
      <c r="DL37" s="5"/>
      <c r="DM37" s="5" t="s">
        <v>202</v>
      </c>
      <c r="DN37" s="12"/>
      <c r="DO37" s="18">
        <v>135</v>
      </c>
      <c r="DP37" s="19">
        <f t="shared" si="32"/>
        <v>281</v>
      </c>
      <c r="DQ37" s="18">
        <v>140</v>
      </c>
      <c r="DR37" s="18">
        <v>141</v>
      </c>
      <c r="DS37" s="18">
        <v>164</v>
      </c>
      <c r="DT37" s="19">
        <f t="shared" si="33"/>
        <v>322</v>
      </c>
      <c r="DU37" s="18">
        <v>159</v>
      </c>
      <c r="DV37" s="19">
        <v>163</v>
      </c>
      <c r="DW37" s="5"/>
      <c r="DX37" s="5"/>
      <c r="DY37" s="5"/>
      <c r="DZ37" s="676" t="s">
        <v>459</v>
      </c>
      <c r="EA37" s="676"/>
      <c r="EB37" s="676"/>
      <c r="EC37" s="676"/>
      <c r="ED37" s="676"/>
      <c r="EE37" s="676"/>
      <c r="EF37" s="5"/>
      <c r="EG37" s="18">
        <v>0</v>
      </c>
      <c r="EH37" s="19">
        <f t="shared" si="48"/>
        <v>0</v>
      </c>
      <c r="EI37" s="18">
        <v>0</v>
      </c>
      <c r="EJ37" s="18">
        <v>0</v>
      </c>
      <c r="EK37" s="18">
        <v>0</v>
      </c>
      <c r="EL37" s="19">
        <f t="shared" si="49"/>
        <v>0</v>
      </c>
      <c r="EM37" s="20" t="s">
        <v>762</v>
      </c>
      <c r="EN37" s="307" t="s">
        <v>762</v>
      </c>
      <c r="EO37" s="5"/>
      <c r="EP37" s="5"/>
      <c r="EQ37" s="5"/>
      <c r="ER37" s="5"/>
      <c r="ES37" s="30" t="s">
        <v>208</v>
      </c>
      <c r="ET37" s="5"/>
      <c r="EU37" s="5" t="s">
        <v>201</v>
      </c>
      <c r="EV37" s="5"/>
      <c r="EW37" s="5" t="s">
        <v>202</v>
      </c>
      <c r="EX37" s="326"/>
      <c r="EY37" s="18">
        <v>358</v>
      </c>
      <c r="EZ37" s="19">
        <f t="shared" si="25"/>
        <v>1003</v>
      </c>
      <c r="FA37" s="18">
        <v>496</v>
      </c>
      <c r="FB37" s="18">
        <v>507</v>
      </c>
      <c r="FC37" s="18">
        <v>403</v>
      </c>
      <c r="FD37" s="19">
        <f t="shared" si="26"/>
        <v>1118</v>
      </c>
      <c r="FE37" s="18">
        <v>536</v>
      </c>
      <c r="FF37" s="19">
        <v>582</v>
      </c>
      <c r="FG37" s="5"/>
      <c r="FH37" s="5"/>
      <c r="FI37" s="5"/>
      <c r="FJ37" s="695" t="s">
        <v>601</v>
      </c>
      <c r="FK37" s="695"/>
      <c r="FL37" s="695"/>
      <c r="FM37" s="695"/>
      <c r="FN37" s="695"/>
      <c r="FO37" s="695"/>
      <c r="FP37" s="325"/>
      <c r="FQ37" s="18">
        <v>19</v>
      </c>
      <c r="FR37" s="13">
        <f t="shared" si="12"/>
        <v>41</v>
      </c>
      <c r="FS37" s="18">
        <v>23</v>
      </c>
      <c r="FT37" s="18">
        <v>18</v>
      </c>
      <c r="FU37" s="18">
        <v>17</v>
      </c>
      <c r="FV37" s="13">
        <f t="shared" si="15"/>
        <v>32</v>
      </c>
      <c r="FW37" s="18">
        <v>18</v>
      </c>
      <c r="FX37" s="19">
        <v>14</v>
      </c>
      <c r="FY37" s="5"/>
      <c r="FZ37" s="2"/>
      <c r="GA37" s="2"/>
      <c r="GB37" s="676" t="s">
        <v>621</v>
      </c>
      <c r="GC37" s="676"/>
      <c r="GD37" s="676"/>
      <c r="GE37" s="676"/>
      <c r="GF37" s="676"/>
      <c r="GG37" s="676"/>
      <c r="GH37" s="330"/>
      <c r="GI37" s="18">
        <v>16</v>
      </c>
      <c r="GJ37" s="13">
        <f t="shared" si="19"/>
        <v>37</v>
      </c>
      <c r="GK37" s="18">
        <v>21</v>
      </c>
      <c r="GL37" s="18">
        <v>16</v>
      </c>
      <c r="GM37" s="18">
        <v>13</v>
      </c>
      <c r="GN37" s="13">
        <f t="shared" si="20"/>
        <v>28</v>
      </c>
      <c r="GO37" s="18">
        <v>17</v>
      </c>
      <c r="GP37" s="19">
        <v>11</v>
      </c>
    </row>
    <row r="38" spans="1:198" ht="13.5" customHeight="1">
      <c r="A38" s="5"/>
      <c r="B38" s="5"/>
      <c r="C38" s="5"/>
      <c r="D38" s="5"/>
      <c r="E38" s="31" t="s">
        <v>217</v>
      </c>
      <c r="F38" s="5"/>
      <c r="G38" s="5" t="s">
        <v>201</v>
      </c>
      <c r="H38" s="5"/>
      <c r="I38" s="5" t="s">
        <v>202</v>
      </c>
      <c r="J38" s="9"/>
      <c r="K38" s="18">
        <v>0</v>
      </c>
      <c r="L38" s="19">
        <f t="shared" si="36"/>
        <v>0</v>
      </c>
      <c r="M38" s="18">
        <v>0</v>
      </c>
      <c r="N38" s="18">
        <v>0</v>
      </c>
      <c r="O38" s="18">
        <v>0</v>
      </c>
      <c r="P38" s="19">
        <f t="shared" si="37"/>
        <v>0</v>
      </c>
      <c r="Q38" s="18">
        <v>0</v>
      </c>
      <c r="R38" s="19">
        <v>0</v>
      </c>
      <c r="S38" s="5"/>
      <c r="T38" s="5"/>
      <c r="U38" s="5"/>
      <c r="V38" s="5"/>
      <c r="W38" s="30" t="s">
        <v>200</v>
      </c>
      <c r="X38" s="5"/>
      <c r="Y38" s="5" t="s">
        <v>201</v>
      </c>
      <c r="Z38" s="5"/>
      <c r="AA38" s="5" t="s">
        <v>202</v>
      </c>
      <c r="AB38" s="12"/>
      <c r="AC38" s="18">
        <v>0</v>
      </c>
      <c r="AD38" s="20">
        <f t="shared" si="40"/>
        <v>0</v>
      </c>
      <c r="AE38" s="18">
        <v>0</v>
      </c>
      <c r="AF38" s="18">
        <v>0</v>
      </c>
      <c r="AG38" s="18">
        <v>0</v>
      </c>
      <c r="AH38" s="307">
        <f t="shared" si="41"/>
        <v>0</v>
      </c>
      <c r="AI38" s="18">
        <v>0</v>
      </c>
      <c r="AJ38" s="19">
        <v>0</v>
      </c>
      <c r="AK38" s="5"/>
      <c r="AL38" s="5"/>
      <c r="AM38" s="5"/>
      <c r="AN38" s="676" t="s">
        <v>249</v>
      </c>
      <c r="AO38" s="676"/>
      <c r="AP38" s="676"/>
      <c r="AQ38" s="676"/>
      <c r="AR38" s="676"/>
      <c r="AS38" s="676"/>
      <c r="AT38" s="325"/>
      <c r="AU38" s="18">
        <v>509</v>
      </c>
      <c r="AV38" s="19">
        <f t="shared" si="21"/>
        <v>1029</v>
      </c>
      <c r="AW38" s="18">
        <v>460</v>
      </c>
      <c r="AX38" s="18">
        <v>569</v>
      </c>
      <c r="AY38" s="18">
        <v>483</v>
      </c>
      <c r="AZ38" s="19">
        <f t="shared" si="22"/>
        <v>897</v>
      </c>
      <c r="BA38" s="18">
        <v>386</v>
      </c>
      <c r="BB38" s="19">
        <v>511</v>
      </c>
      <c r="BC38" s="5"/>
      <c r="BD38" s="5"/>
      <c r="BE38" s="5"/>
      <c r="BF38" s="5"/>
      <c r="BG38" s="30" t="s">
        <v>207</v>
      </c>
      <c r="BH38" s="5"/>
      <c r="BI38" s="5" t="s">
        <v>201</v>
      </c>
      <c r="BJ38" s="5"/>
      <c r="BK38" s="5" t="s">
        <v>202</v>
      </c>
      <c r="BL38" s="12"/>
      <c r="BM38" s="18">
        <v>111</v>
      </c>
      <c r="BN38" s="19">
        <f t="shared" si="2"/>
        <v>230</v>
      </c>
      <c r="BO38" s="18">
        <v>99</v>
      </c>
      <c r="BP38" s="18">
        <v>131</v>
      </c>
      <c r="BQ38" s="18">
        <v>108</v>
      </c>
      <c r="BR38" s="19">
        <f t="shared" si="3"/>
        <v>215</v>
      </c>
      <c r="BS38" s="18">
        <v>96</v>
      </c>
      <c r="BT38" s="19">
        <v>119</v>
      </c>
      <c r="BU38" s="8"/>
      <c r="BV38" s="5"/>
      <c r="BW38" s="5"/>
      <c r="BX38" s="676" t="s">
        <v>279</v>
      </c>
      <c r="BY38" s="676"/>
      <c r="BZ38" s="676"/>
      <c r="CA38" s="676"/>
      <c r="CB38" s="676"/>
      <c r="CC38" s="676"/>
      <c r="CD38" s="5"/>
      <c r="CE38" s="18">
        <v>93</v>
      </c>
      <c r="CF38" s="19">
        <f aca="true" t="shared" si="51" ref="CF38:CF53">SUM(CG38:CH38)</f>
        <v>178</v>
      </c>
      <c r="CG38" s="18">
        <v>82</v>
      </c>
      <c r="CH38" s="18">
        <v>96</v>
      </c>
      <c r="CI38" s="18">
        <v>91</v>
      </c>
      <c r="CJ38" s="19">
        <f aca="true" t="shared" si="52" ref="CJ38:CJ53">SUM(CK38:CL38)</f>
        <v>177</v>
      </c>
      <c r="CK38" s="18">
        <v>83</v>
      </c>
      <c r="CL38" s="19">
        <v>94</v>
      </c>
      <c r="CM38" s="8"/>
      <c r="CN38" s="5"/>
      <c r="CO38" s="5"/>
      <c r="CP38" s="676" t="s">
        <v>288</v>
      </c>
      <c r="CQ38" s="676"/>
      <c r="CR38" s="676"/>
      <c r="CS38" s="676"/>
      <c r="CT38" s="676"/>
      <c r="CU38" s="676"/>
      <c r="CV38" s="5"/>
      <c r="CW38" s="18">
        <v>485</v>
      </c>
      <c r="CX38" s="19">
        <f t="shared" si="46"/>
        <v>993</v>
      </c>
      <c r="CY38" s="18">
        <v>450</v>
      </c>
      <c r="CZ38" s="18">
        <v>543</v>
      </c>
      <c r="DA38" s="18">
        <v>454</v>
      </c>
      <c r="DB38" s="19">
        <f t="shared" si="47"/>
        <v>965</v>
      </c>
      <c r="DC38" s="18">
        <v>421</v>
      </c>
      <c r="DD38" s="19">
        <v>544</v>
      </c>
      <c r="DE38" s="5"/>
      <c r="DF38" s="5"/>
      <c r="DG38" s="5"/>
      <c r="DH38" s="676" t="s">
        <v>299</v>
      </c>
      <c r="DI38" s="676"/>
      <c r="DJ38" s="676"/>
      <c r="DK38" s="676"/>
      <c r="DL38" s="676"/>
      <c r="DM38" s="676"/>
      <c r="DN38" s="5"/>
      <c r="DO38" s="18">
        <f>SUM(DO39:DO46)</f>
        <v>3044</v>
      </c>
      <c r="DP38" s="19">
        <f t="shared" si="32"/>
        <v>6717</v>
      </c>
      <c r="DQ38" s="18">
        <f>SUM(DQ39:DQ46)</f>
        <v>3143</v>
      </c>
      <c r="DR38" s="18">
        <f>SUM(DR39:DR46)</f>
        <v>3574</v>
      </c>
      <c r="DS38" s="18">
        <f>SUM(DS39:DS46)</f>
        <v>3049</v>
      </c>
      <c r="DT38" s="19">
        <f t="shared" si="33"/>
        <v>6411</v>
      </c>
      <c r="DU38" s="18">
        <f>SUM(DU39:DU46)</f>
        <v>2998</v>
      </c>
      <c r="DV38" s="19">
        <f>SUM(DV39:DV46)</f>
        <v>3413</v>
      </c>
      <c r="DW38" s="5"/>
      <c r="DX38" s="5"/>
      <c r="DY38" s="5"/>
      <c r="DZ38" s="676" t="s">
        <v>324</v>
      </c>
      <c r="EA38" s="676"/>
      <c r="EB38" s="676"/>
      <c r="EC38" s="676"/>
      <c r="ED38" s="676"/>
      <c r="EE38" s="676"/>
      <c r="EF38" s="5"/>
      <c r="EG38" s="18">
        <v>9</v>
      </c>
      <c r="EH38" s="19">
        <f t="shared" si="48"/>
        <v>17</v>
      </c>
      <c r="EI38" s="18">
        <v>8</v>
      </c>
      <c r="EJ38" s="18">
        <v>9</v>
      </c>
      <c r="EK38" s="18">
        <v>13</v>
      </c>
      <c r="EL38" s="19">
        <f t="shared" si="49"/>
        <v>21</v>
      </c>
      <c r="EM38" s="18">
        <v>10</v>
      </c>
      <c r="EN38" s="19">
        <v>11</v>
      </c>
      <c r="EO38" s="5"/>
      <c r="EP38" s="5"/>
      <c r="EQ38" s="5"/>
      <c r="ER38" s="5"/>
      <c r="ES38" s="30" t="s">
        <v>209</v>
      </c>
      <c r="ET38" s="5"/>
      <c r="EU38" s="5" t="s">
        <v>201</v>
      </c>
      <c r="EV38" s="5"/>
      <c r="EW38" s="5" t="s">
        <v>202</v>
      </c>
      <c r="EX38" s="326"/>
      <c r="EY38" s="18">
        <v>242</v>
      </c>
      <c r="EZ38" s="19">
        <f t="shared" si="25"/>
        <v>640</v>
      </c>
      <c r="FA38" s="18">
        <v>317</v>
      </c>
      <c r="FB38" s="18">
        <v>323</v>
      </c>
      <c r="FC38" s="18">
        <v>258</v>
      </c>
      <c r="FD38" s="19">
        <f t="shared" si="26"/>
        <v>685</v>
      </c>
      <c r="FE38" s="18">
        <v>325</v>
      </c>
      <c r="FF38" s="19">
        <v>360</v>
      </c>
      <c r="FG38" s="5"/>
      <c r="FH38" s="5"/>
      <c r="FI38" s="5"/>
      <c r="FJ38" s="676" t="s">
        <v>602</v>
      </c>
      <c r="FK38" s="676"/>
      <c r="FL38" s="676"/>
      <c r="FM38" s="676"/>
      <c r="FN38" s="676"/>
      <c r="FO38" s="676"/>
      <c r="FP38" s="325"/>
      <c r="FQ38" s="18">
        <v>19</v>
      </c>
      <c r="FR38" s="13">
        <f t="shared" si="12"/>
        <v>38</v>
      </c>
      <c r="FS38" s="18">
        <v>20</v>
      </c>
      <c r="FT38" s="18">
        <v>18</v>
      </c>
      <c r="FU38" s="18">
        <v>17</v>
      </c>
      <c r="FV38" s="13">
        <f t="shared" si="15"/>
        <v>32</v>
      </c>
      <c r="FW38" s="18">
        <v>14</v>
      </c>
      <c r="FX38" s="19">
        <v>18</v>
      </c>
      <c r="FY38" s="5"/>
      <c r="FZ38" s="2"/>
      <c r="GA38" s="2"/>
      <c r="GB38" s="676" t="s">
        <v>622</v>
      </c>
      <c r="GC38" s="676"/>
      <c r="GD38" s="676"/>
      <c r="GE38" s="676"/>
      <c r="GF38" s="676"/>
      <c r="GG38" s="676"/>
      <c r="GH38" s="2"/>
      <c r="GI38" s="18">
        <v>7</v>
      </c>
      <c r="GJ38" s="13">
        <f t="shared" si="19"/>
        <v>18</v>
      </c>
      <c r="GK38" s="18">
        <v>9</v>
      </c>
      <c r="GL38" s="18">
        <v>9</v>
      </c>
      <c r="GM38" s="18">
        <v>6</v>
      </c>
      <c r="GN38" s="13">
        <f t="shared" si="20"/>
        <v>15</v>
      </c>
      <c r="GO38" s="18">
        <v>8</v>
      </c>
      <c r="GP38" s="19">
        <v>7</v>
      </c>
    </row>
    <row r="39" spans="1:198" ht="13.5" customHeight="1">
      <c r="A39" s="5"/>
      <c r="B39" s="5"/>
      <c r="C39" s="5"/>
      <c r="D39" s="5"/>
      <c r="E39" s="31" t="s">
        <v>549</v>
      </c>
      <c r="F39" s="5"/>
      <c r="G39" s="5" t="s">
        <v>201</v>
      </c>
      <c r="H39" s="5"/>
      <c r="I39" s="5" t="s">
        <v>202</v>
      </c>
      <c r="J39" s="9"/>
      <c r="K39" s="18">
        <v>16</v>
      </c>
      <c r="L39" s="19">
        <f t="shared" si="36"/>
        <v>16</v>
      </c>
      <c r="M39" s="18">
        <v>11</v>
      </c>
      <c r="N39" s="18">
        <v>5</v>
      </c>
      <c r="O39" s="18">
        <v>16</v>
      </c>
      <c r="P39" s="19">
        <f t="shared" si="37"/>
        <v>17</v>
      </c>
      <c r="Q39" s="18">
        <v>13</v>
      </c>
      <c r="R39" s="19">
        <v>4</v>
      </c>
      <c r="S39" s="5"/>
      <c r="T39" s="5"/>
      <c r="U39" s="5"/>
      <c r="V39" s="5"/>
      <c r="W39" s="30" t="s">
        <v>216</v>
      </c>
      <c r="X39" s="5"/>
      <c r="Y39" s="5" t="s">
        <v>201</v>
      </c>
      <c r="Z39" s="5"/>
      <c r="AA39" s="5" t="s">
        <v>202</v>
      </c>
      <c r="AB39" s="12"/>
      <c r="AC39" s="18">
        <v>54</v>
      </c>
      <c r="AD39" s="18">
        <f t="shared" si="40"/>
        <v>93</v>
      </c>
      <c r="AE39" s="18">
        <v>44</v>
      </c>
      <c r="AF39" s="18">
        <v>49</v>
      </c>
      <c r="AG39" s="18">
        <v>44</v>
      </c>
      <c r="AH39" s="19">
        <f t="shared" si="41"/>
        <v>81</v>
      </c>
      <c r="AI39" s="18">
        <v>32</v>
      </c>
      <c r="AJ39" s="19">
        <v>49</v>
      </c>
      <c r="AK39" s="5"/>
      <c r="AL39" s="5"/>
      <c r="AM39" s="5"/>
      <c r="AN39" s="676" t="s">
        <v>250</v>
      </c>
      <c r="AO39" s="676"/>
      <c r="AP39" s="676"/>
      <c r="AQ39" s="676"/>
      <c r="AR39" s="676"/>
      <c r="AS39" s="676"/>
      <c r="AT39" s="325"/>
      <c r="AU39" s="18">
        <v>647</v>
      </c>
      <c r="AV39" s="19">
        <f t="shared" si="21"/>
        <v>1366</v>
      </c>
      <c r="AW39" s="18">
        <v>622</v>
      </c>
      <c r="AX39" s="18">
        <v>744</v>
      </c>
      <c r="AY39" s="18">
        <v>630</v>
      </c>
      <c r="AZ39" s="19">
        <f t="shared" si="22"/>
        <v>1300</v>
      </c>
      <c r="BA39" s="18">
        <v>599</v>
      </c>
      <c r="BB39" s="19">
        <v>701</v>
      </c>
      <c r="BC39" s="5"/>
      <c r="BD39" s="5"/>
      <c r="BE39" s="5"/>
      <c r="BF39" s="5"/>
      <c r="BG39" s="30" t="s">
        <v>208</v>
      </c>
      <c r="BH39" s="5"/>
      <c r="BI39" s="5" t="s">
        <v>201</v>
      </c>
      <c r="BJ39" s="5"/>
      <c r="BK39" s="5" t="s">
        <v>202</v>
      </c>
      <c r="BL39" s="12"/>
      <c r="BM39" s="18">
        <v>86</v>
      </c>
      <c r="BN39" s="19">
        <f t="shared" si="2"/>
        <v>224</v>
      </c>
      <c r="BO39" s="18">
        <v>90</v>
      </c>
      <c r="BP39" s="18">
        <v>134</v>
      </c>
      <c r="BQ39" s="18">
        <v>77</v>
      </c>
      <c r="BR39" s="19">
        <f aca="true" t="shared" si="53" ref="BR39:BR57">SUM(BS39:BT39)</f>
        <v>195</v>
      </c>
      <c r="BS39" s="18">
        <v>80</v>
      </c>
      <c r="BT39" s="19">
        <v>115</v>
      </c>
      <c r="BU39" s="5"/>
      <c r="BV39" s="5"/>
      <c r="BW39" s="5"/>
      <c r="BX39" s="676" t="s">
        <v>285</v>
      </c>
      <c r="BY39" s="676"/>
      <c r="BZ39" s="676"/>
      <c r="CA39" s="676"/>
      <c r="CB39" s="676"/>
      <c r="CC39" s="676"/>
      <c r="CD39" s="5"/>
      <c r="CE39" s="18">
        <f>SUM(CE40:CE44)</f>
        <v>3707</v>
      </c>
      <c r="CF39" s="19">
        <f t="shared" si="51"/>
        <v>7982</v>
      </c>
      <c r="CG39" s="18">
        <f>SUM(CG40:CG44)</f>
        <v>3682</v>
      </c>
      <c r="CH39" s="18">
        <f>SUM(CH40:CH44)</f>
        <v>4300</v>
      </c>
      <c r="CI39" s="18">
        <f>SUM(CI40:CI44)</f>
        <v>3536</v>
      </c>
      <c r="CJ39" s="19">
        <f t="shared" si="52"/>
        <v>7480</v>
      </c>
      <c r="CK39" s="18">
        <f>SUM(CK40:CK44)</f>
        <v>3388</v>
      </c>
      <c r="CL39" s="19">
        <f>SUM(CL40:CL44)</f>
        <v>4092</v>
      </c>
      <c r="CM39" s="8"/>
      <c r="CN39" s="5"/>
      <c r="CO39" s="5"/>
      <c r="CP39" s="676" t="s">
        <v>457</v>
      </c>
      <c r="CQ39" s="676"/>
      <c r="CR39" s="676"/>
      <c r="CS39" s="676"/>
      <c r="CT39" s="676"/>
      <c r="CU39" s="676"/>
      <c r="CV39" s="5"/>
      <c r="CW39" s="18">
        <v>0</v>
      </c>
      <c r="CX39" s="19">
        <f t="shared" si="46"/>
        <v>0</v>
      </c>
      <c r="CY39" s="18">
        <v>0</v>
      </c>
      <c r="CZ39" s="18">
        <v>0</v>
      </c>
      <c r="DA39" s="18">
        <v>0</v>
      </c>
      <c r="DB39" s="19">
        <f t="shared" si="47"/>
        <v>0</v>
      </c>
      <c r="DC39" s="18">
        <v>0</v>
      </c>
      <c r="DD39" s="19">
        <v>0</v>
      </c>
      <c r="DE39" s="5"/>
      <c r="DF39" s="5"/>
      <c r="DG39" s="5"/>
      <c r="DH39" s="5"/>
      <c r="DI39" s="30" t="s">
        <v>207</v>
      </c>
      <c r="DJ39" s="5"/>
      <c r="DK39" s="5" t="s">
        <v>201</v>
      </c>
      <c r="DL39" s="5"/>
      <c r="DM39" s="5" t="s">
        <v>202</v>
      </c>
      <c r="DN39" s="12"/>
      <c r="DO39" s="18">
        <v>332</v>
      </c>
      <c r="DP39" s="19">
        <f t="shared" si="32"/>
        <v>759</v>
      </c>
      <c r="DQ39" s="18">
        <v>318</v>
      </c>
      <c r="DR39" s="18">
        <v>441</v>
      </c>
      <c r="DS39" s="18">
        <v>309</v>
      </c>
      <c r="DT39" s="19">
        <f t="shared" si="33"/>
        <v>672</v>
      </c>
      <c r="DU39" s="18">
        <v>307</v>
      </c>
      <c r="DV39" s="19">
        <v>365</v>
      </c>
      <c r="DW39" s="33"/>
      <c r="DX39" s="5"/>
      <c r="DY39" s="5"/>
      <c r="DZ39" s="676" t="s">
        <v>325</v>
      </c>
      <c r="EA39" s="676"/>
      <c r="EB39" s="676"/>
      <c r="EC39" s="676"/>
      <c r="ED39" s="676"/>
      <c r="EE39" s="676"/>
      <c r="EF39" s="5"/>
      <c r="EG39" s="18">
        <v>13</v>
      </c>
      <c r="EH39" s="19">
        <f t="shared" si="48"/>
        <v>32</v>
      </c>
      <c r="EI39" s="18">
        <v>18</v>
      </c>
      <c r="EJ39" s="18">
        <v>14</v>
      </c>
      <c r="EK39" s="18">
        <v>14</v>
      </c>
      <c r="EL39" s="19">
        <f t="shared" si="49"/>
        <v>32</v>
      </c>
      <c r="EM39" s="18">
        <v>19</v>
      </c>
      <c r="EN39" s="19">
        <v>13</v>
      </c>
      <c r="EO39" s="5"/>
      <c r="EP39" s="5"/>
      <c r="EQ39" s="5"/>
      <c r="ER39" s="676" t="s">
        <v>458</v>
      </c>
      <c r="ES39" s="676"/>
      <c r="ET39" s="676"/>
      <c r="EU39" s="676"/>
      <c r="EV39" s="676"/>
      <c r="EW39" s="676"/>
      <c r="EX39" s="325"/>
      <c r="EY39" s="18">
        <v>499</v>
      </c>
      <c r="EZ39" s="19">
        <f t="shared" si="25"/>
        <v>1258</v>
      </c>
      <c r="FA39" s="18">
        <v>603</v>
      </c>
      <c r="FB39" s="18">
        <v>655</v>
      </c>
      <c r="FC39" s="18">
        <v>509</v>
      </c>
      <c r="FD39" s="19">
        <f t="shared" si="26"/>
        <v>1193</v>
      </c>
      <c r="FE39" s="18">
        <v>564</v>
      </c>
      <c r="FF39" s="19">
        <v>629</v>
      </c>
      <c r="FG39" s="5"/>
      <c r="FH39" s="5"/>
      <c r="FI39" s="5"/>
      <c r="FJ39" s="695" t="s">
        <v>603</v>
      </c>
      <c r="FK39" s="695"/>
      <c r="FL39" s="695"/>
      <c r="FM39" s="695"/>
      <c r="FN39" s="695"/>
      <c r="FO39" s="695"/>
      <c r="FP39" s="325"/>
      <c r="FQ39" s="18">
        <v>26</v>
      </c>
      <c r="FR39" s="13">
        <f t="shared" si="12"/>
        <v>60</v>
      </c>
      <c r="FS39" s="18">
        <v>31</v>
      </c>
      <c r="FT39" s="18">
        <v>29</v>
      </c>
      <c r="FU39" s="18">
        <v>30</v>
      </c>
      <c r="FV39" s="13">
        <f t="shared" si="15"/>
        <v>65</v>
      </c>
      <c r="FW39" s="18">
        <v>30</v>
      </c>
      <c r="FX39" s="19">
        <v>35</v>
      </c>
      <c r="FY39" s="5"/>
      <c r="FZ39" s="2"/>
      <c r="GA39" s="2"/>
      <c r="GB39" s="676" t="s">
        <v>623</v>
      </c>
      <c r="GC39" s="676"/>
      <c r="GD39" s="676"/>
      <c r="GE39" s="676"/>
      <c r="GF39" s="676"/>
      <c r="GG39" s="676"/>
      <c r="GH39" s="2"/>
      <c r="GI39" s="18">
        <v>18</v>
      </c>
      <c r="GJ39" s="13">
        <f t="shared" si="19"/>
        <v>51</v>
      </c>
      <c r="GK39" s="18">
        <v>24</v>
      </c>
      <c r="GL39" s="18">
        <v>27</v>
      </c>
      <c r="GM39" s="18">
        <v>15</v>
      </c>
      <c r="GN39" s="13">
        <f t="shared" si="20"/>
        <v>43</v>
      </c>
      <c r="GO39" s="18">
        <v>20</v>
      </c>
      <c r="GP39" s="19">
        <v>23</v>
      </c>
    </row>
    <row r="40" spans="1:198" ht="13.5" customHeight="1">
      <c r="A40" s="5"/>
      <c r="B40" s="5"/>
      <c r="C40" s="5"/>
      <c r="D40" s="676" t="s">
        <v>221</v>
      </c>
      <c r="E40" s="676"/>
      <c r="F40" s="676"/>
      <c r="G40" s="676"/>
      <c r="H40" s="676"/>
      <c r="I40" s="676"/>
      <c r="J40" s="5"/>
      <c r="K40" s="18">
        <f aca="true" t="shared" si="54" ref="K40:R40">SUM(K41:K52)</f>
        <v>116</v>
      </c>
      <c r="L40" s="19">
        <f>SUM(L41:L52)</f>
        <v>155</v>
      </c>
      <c r="M40" s="18">
        <f t="shared" si="54"/>
        <v>75</v>
      </c>
      <c r="N40" s="18">
        <f t="shared" si="54"/>
        <v>80</v>
      </c>
      <c r="O40" s="18">
        <f t="shared" si="54"/>
        <v>121</v>
      </c>
      <c r="P40" s="19">
        <f>SUM(P41:P52)</f>
        <v>162</v>
      </c>
      <c r="Q40" s="18">
        <f t="shared" si="54"/>
        <v>87</v>
      </c>
      <c r="R40" s="19">
        <f t="shared" si="54"/>
        <v>75</v>
      </c>
      <c r="S40" s="5"/>
      <c r="T40" s="5"/>
      <c r="U40" s="5"/>
      <c r="V40" s="5"/>
      <c r="W40" s="30" t="s">
        <v>217</v>
      </c>
      <c r="X40" s="5"/>
      <c r="Y40" s="5" t="s">
        <v>201</v>
      </c>
      <c r="Z40" s="5"/>
      <c r="AA40" s="5" t="s">
        <v>202</v>
      </c>
      <c r="AB40" s="12"/>
      <c r="AC40" s="18">
        <v>58</v>
      </c>
      <c r="AD40" s="18">
        <f t="shared" si="40"/>
        <v>73</v>
      </c>
      <c r="AE40" s="18">
        <v>43</v>
      </c>
      <c r="AF40" s="18">
        <v>30</v>
      </c>
      <c r="AG40" s="18">
        <v>92</v>
      </c>
      <c r="AH40" s="19">
        <f t="shared" si="41"/>
        <v>190</v>
      </c>
      <c r="AI40" s="18">
        <v>95</v>
      </c>
      <c r="AJ40" s="19">
        <v>95</v>
      </c>
      <c r="AK40" s="5"/>
      <c r="AL40" s="5"/>
      <c r="AM40" s="5"/>
      <c r="AN40" s="676" t="s">
        <v>251</v>
      </c>
      <c r="AO40" s="676"/>
      <c r="AP40" s="676"/>
      <c r="AQ40" s="676"/>
      <c r="AR40" s="676"/>
      <c r="AS40" s="676"/>
      <c r="AT40" s="325"/>
      <c r="AU40" s="18">
        <v>225</v>
      </c>
      <c r="AV40" s="19">
        <f t="shared" si="21"/>
        <v>417</v>
      </c>
      <c r="AW40" s="18">
        <v>211</v>
      </c>
      <c r="AX40" s="18">
        <v>206</v>
      </c>
      <c r="AY40" s="18">
        <v>264</v>
      </c>
      <c r="AZ40" s="19">
        <f t="shared" si="22"/>
        <v>484</v>
      </c>
      <c r="BA40" s="18">
        <v>242</v>
      </c>
      <c r="BB40" s="19">
        <v>242</v>
      </c>
      <c r="BC40" s="5"/>
      <c r="BD40" s="5"/>
      <c r="BE40" s="5"/>
      <c r="BF40" s="676" t="s">
        <v>253</v>
      </c>
      <c r="BG40" s="676"/>
      <c r="BH40" s="676"/>
      <c r="BI40" s="676"/>
      <c r="BJ40" s="676"/>
      <c r="BK40" s="676"/>
      <c r="BL40" s="5"/>
      <c r="BM40" s="18">
        <f>SUM(BM41:BM42)</f>
        <v>470</v>
      </c>
      <c r="BN40" s="19">
        <f t="shared" si="2"/>
        <v>943</v>
      </c>
      <c r="BO40" s="18">
        <f>SUM(BO41:BO42)</f>
        <v>423</v>
      </c>
      <c r="BP40" s="18">
        <f>SUM(BP41:BP42)</f>
        <v>520</v>
      </c>
      <c r="BQ40" s="18">
        <f>SUM(BQ41:BQ42)</f>
        <v>420</v>
      </c>
      <c r="BR40" s="19">
        <f t="shared" si="53"/>
        <v>838</v>
      </c>
      <c r="BS40" s="18">
        <f>SUM(BS41:BS42)</f>
        <v>363</v>
      </c>
      <c r="BT40" s="19">
        <f>SUM(BT41:BT42)</f>
        <v>475</v>
      </c>
      <c r="BU40" s="5"/>
      <c r="BV40" s="5"/>
      <c r="BW40" s="5"/>
      <c r="BX40" s="5"/>
      <c r="BY40" s="30" t="s">
        <v>467</v>
      </c>
      <c r="BZ40" s="5"/>
      <c r="CA40" s="5" t="s">
        <v>201</v>
      </c>
      <c r="CB40" s="5"/>
      <c r="CC40" s="5" t="s">
        <v>202</v>
      </c>
      <c r="CD40" s="12"/>
      <c r="CE40" s="18">
        <v>1066</v>
      </c>
      <c r="CF40" s="19">
        <f t="shared" si="51"/>
        <v>2409</v>
      </c>
      <c r="CG40" s="18">
        <v>1105</v>
      </c>
      <c r="CH40" s="18">
        <v>1304</v>
      </c>
      <c r="CI40" s="18">
        <v>1054</v>
      </c>
      <c r="CJ40" s="19">
        <f t="shared" si="52"/>
        <v>2287</v>
      </c>
      <c r="CK40" s="18">
        <v>1027</v>
      </c>
      <c r="CL40" s="19">
        <v>1260</v>
      </c>
      <c r="CM40" s="8"/>
      <c r="CN40" s="5"/>
      <c r="CO40" s="5"/>
      <c r="CP40" s="676" t="s">
        <v>289</v>
      </c>
      <c r="CQ40" s="676"/>
      <c r="CR40" s="676"/>
      <c r="CS40" s="676"/>
      <c r="CT40" s="676"/>
      <c r="CU40" s="676"/>
      <c r="CV40" s="5"/>
      <c r="CW40" s="18">
        <v>427</v>
      </c>
      <c r="CX40" s="19">
        <f t="shared" si="46"/>
        <v>771</v>
      </c>
      <c r="CY40" s="18">
        <v>371</v>
      </c>
      <c r="CZ40" s="18">
        <v>400</v>
      </c>
      <c r="DA40" s="18">
        <v>400</v>
      </c>
      <c r="DB40" s="19">
        <f t="shared" si="47"/>
        <v>739</v>
      </c>
      <c r="DC40" s="18">
        <v>345</v>
      </c>
      <c r="DD40" s="19">
        <v>394</v>
      </c>
      <c r="DE40" s="5"/>
      <c r="DF40" s="5"/>
      <c r="DG40" s="5"/>
      <c r="DH40" s="5"/>
      <c r="DI40" s="30" t="s">
        <v>208</v>
      </c>
      <c r="DJ40" s="5"/>
      <c r="DK40" s="5" t="s">
        <v>201</v>
      </c>
      <c r="DL40" s="5"/>
      <c r="DM40" s="5" t="s">
        <v>202</v>
      </c>
      <c r="DN40" s="12"/>
      <c r="DO40" s="18">
        <v>606</v>
      </c>
      <c r="DP40" s="19">
        <f t="shared" si="32"/>
        <v>1285</v>
      </c>
      <c r="DQ40" s="18">
        <v>588</v>
      </c>
      <c r="DR40" s="18">
        <v>697</v>
      </c>
      <c r="DS40" s="18">
        <v>582</v>
      </c>
      <c r="DT40" s="19">
        <f t="shared" si="33"/>
        <v>1186</v>
      </c>
      <c r="DU40" s="18">
        <v>549</v>
      </c>
      <c r="DV40" s="19">
        <v>637</v>
      </c>
      <c r="DW40" s="5"/>
      <c r="DX40" s="5"/>
      <c r="DY40" s="5"/>
      <c r="DZ40" s="676" t="s">
        <v>326</v>
      </c>
      <c r="EA40" s="676"/>
      <c r="EB40" s="676"/>
      <c r="EC40" s="676"/>
      <c r="ED40" s="676"/>
      <c r="EE40" s="676"/>
      <c r="EF40" s="5"/>
      <c r="EG40" s="18">
        <v>12</v>
      </c>
      <c r="EH40" s="19">
        <f t="shared" si="48"/>
        <v>196</v>
      </c>
      <c r="EI40" s="18">
        <v>112</v>
      </c>
      <c r="EJ40" s="18">
        <v>84</v>
      </c>
      <c r="EK40" s="18">
        <v>12</v>
      </c>
      <c r="EL40" s="19">
        <f t="shared" si="49"/>
        <v>189</v>
      </c>
      <c r="EM40" s="18">
        <v>115</v>
      </c>
      <c r="EN40" s="19">
        <v>74</v>
      </c>
      <c r="EO40" s="687" t="s">
        <v>798</v>
      </c>
      <c r="EP40" s="688"/>
      <c r="EQ40" s="688"/>
      <c r="ER40" s="688"/>
      <c r="ES40" s="688"/>
      <c r="ET40" s="688"/>
      <c r="EU40" s="688"/>
      <c r="EV40" s="688"/>
      <c r="EW40" s="688"/>
      <c r="EX40" s="689"/>
      <c r="EY40" s="21">
        <f aca="true" t="shared" si="55" ref="EY40:FF40">SUM(EY41,FQ45)</f>
        <v>2350</v>
      </c>
      <c r="EZ40" s="22">
        <f t="shared" si="55"/>
        <v>4882</v>
      </c>
      <c r="FA40" s="21">
        <f t="shared" si="55"/>
        <v>2373</v>
      </c>
      <c r="FB40" s="21">
        <f t="shared" si="55"/>
        <v>2509</v>
      </c>
      <c r="FC40" s="21">
        <f t="shared" si="55"/>
        <v>2259</v>
      </c>
      <c r="FD40" s="22">
        <f t="shared" si="55"/>
        <v>4390</v>
      </c>
      <c r="FE40" s="21">
        <f t="shared" si="55"/>
        <v>2127</v>
      </c>
      <c r="FF40" s="22">
        <f t="shared" si="55"/>
        <v>2263</v>
      </c>
      <c r="FG40" s="5"/>
      <c r="FH40" s="5"/>
      <c r="FI40" s="5"/>
      <c r="FJ40" s="676" t="s">
        <v>604</v>
      </c>
      <c r="FK40" s="676"/>
      <c r="FL40" s="676"/>
      <c r="FM40" s="676"/>
      <c r="FN40" s="676"/>
      <c r="FO40" s="676"/>
      <c r="FP40" s="325"/>
      <c r="FQ40" s="18">
        <v>13</v>
      </c>
      <c r="FR40" s="13">
        <f t="shared" si="12"/>
        <v>46</v>
      </c>
      <c r="FS40" s="18">
        <v>23</v>
      </c>
      <c r="FT40" s="18">
        <v>23</v>
      </c>
      <c r="FU40" s="18">
        <v>12</v>
      </c>
      <c r="FV40" s="13">
        <f t="shared" si="15"/>
        <v>38</v>
      </c>
      <c r="FW40" s="18">
        <v>20</v>
      </c>
      <c r="FX40" s="19">
        <v>18</v>
      </c>
      <c r="FY40" s="4"/>
      <c r="FZ40" s="4"/>
      <c r="GA40" s="4"/>
      <c r="GB40" s="693" t="s">
        <v>624</v>
      </c>
      <c r="GC40" s="693"/>
      <c r="GD40" s="693"/>
      <c r="GE40" s="693"/>
      <c r="GF40" s="693"/>
      <c r="GG40" s="693"/>
      <c r="GH40" s="4"/>
      <c r="GI40" s="59">
        <v>12</v>
      </c>
      <c r="GJ40" s="111">
        <f t="shared" si="19"/>
        <v>28</v>
      </c>
      <c r="GK40" s="59">
        <v>15</v>
      </c>
      <c r="GL40" s="59">
        <v>13</v>
      </c>
      <c r="GM40" s="59">
        <v>13</v>
      </c>
      <c r="GN40" s="111">
        <f t="shared" si="20"/>
        <v>27</v>
      </c>
      <c r="GO40" s="59">
        <v>14</v>
      </c>
      <c r="GP40" s="105">
        <v>13</v>
      </c>
    </row>
    <row r="41" spans="1:198" ht="13.5" customHeight="1">
      <c r="A41" s="5"/>
      <c r="B41" s="5"/>
      <c r="C41" s="5"/>
      <c r="D41" s="5"/>
      <c r="E41" s="30" t="s">
        <v>225</v>
      </c>
      <c r="F41" s="5"/>
      <c r="G41" s="5" t="s">
        <v>201</v>
      </c>
      <c r="H41" s="5"/>
      <c r="I41" s="5" t="s">
        <v>202</v>
      </c>
      <c r="J41" s="9"/>
      <c r="K41" s="18">
        <v>0</v>
      </c>
      <c r="L41" s="19">
        <f aca="true" t="shared" si="56" ref="L41:L52">SUM(M41:N41)</f>
        <v>0</v>
      </c>
      <c r="M41" s="18">
        <v>0</v>
      </c>
      <c r="N41" s="18">
        <v>0</v>
      </c>
      <c r="O41" s="189">
        <v>0</v>
      </c>
      <c r="P41" s="19">
        <f aca="true" t="shared" si="57" ref="P41:P52">SUM(Q41:R41)</f>
        <v>0</v>
      </c>
      <c r="Q41" s="18">
        <v>0</v>
      </c>
      <c r="R41" s="19">
        <v>0</v>
      </c>
      <c r="S41" s="5"/>
      <c r="T41" s="5"/>
      <c r="U41" s="5"/>
      <c r="V41" s="5"/>
      <c r="W41" s="30" t="s">
        <v>219</v>
      </c>
      <c r="X41" s="5"/>
      <c r="Y41" s="5" t="s">
        <v>201</v>
      </c>
      <c r="Z41" s="5"/>
      <c r="AA41" s="5" t="s">
        <v>202</v>
      </c>
      <c r="AB41" s="12"/>
      <c r="AC41" s="18">
        <v>58</v>
      </c>
      <c r="AD41" s="18">
        <f t="shared" si="40"/>
        <v>83</v>
      </c>
      <c r="AE41" s="18">
        <v>41</v>
      </c>
      <c r="AF41" s="18">
        <v>42</v>
      </c>
      <c r="AG41" s="18">
        <v>41</v>
      </c>
      <c r="AH41" s="19">
        <f t="shared" si="41"/>
        <v>60</v>
      </c>
      <c r="AI41" s="18">
        <v>33</v>
      </c>
      <c r="AJ41" s="19">
        <v>27</v>
      </c>
      <c r="AK41" s="5"/>
      <c r="AL41" s="5"/>
      <c r="AM41" s="5"/>
      <c r="AN41" s="676" t="s">
        <v>252</v>
      </c>
      <c r="AO41" s="676"/>
      <c r="AP41" s="676"/>
      <c r="AQ41" s="676"/>
      <c r="AR41" s="676"/>
      <c r="AS41" s="676"/>
      <c r="AT41" s="325"/>
      <c r="AU41" s="18">
        <f aca="true" t="shared" si="58" ref="AU41:BB41">SUM(AU42:AU50)</f>
        <v>533</v>
      </c>
      <c r="AV41" s="19">
        <f t="shared" si="58"/>
        <v>959</v>
      </c>
      <c r="AW41" s="18">
        <f t="shared" si="58"/>
        <v>457</v>
      </c>
      <c r="AX41" s="18">
        <f t="shared" si="58"/>
        <v>502</v>
      </c>
      <c r="AY41" s="18">
        <f t="shared" si="58"/>
        <v>529</v>
      </c>
      <c r="AZ41" s="19">
        <f t="shared" si="58"/>
        <v>937</v>
      </c>
      <c r="BA41" s="18">
        <f t="shared" si="58"/>
        <v>444</v>
      </c>
      <c r="BB41" s="19">
        <f t="shared" si="58"/>
        <v>493</v>
      </c>
      <c r="BC41" s="5"/>
      <c r="BD41" s="5"/>
      <c r="BE41" s="5"/>
      <c r="BF41" s="5"/>
      <c r="BG41" s="30" t="s">
        <v>484</v>
      </c>
      <c r="BH41" s="5"/>
      <c r="BI41" s="5" t="s">
        <v>201</v>
      </c>
      <c r="BJ41" s="5"/>
      <c r="BK41" s="5" t="s">
        <v>202</v>
      </c>
      <c r="BL41" s="12"/>
      <c r="BM41" s="18">
        <v>254</v>
      </c>
      <c r="BN41" s="19">
        <f t="shared" si="2"/>
        <v>518</v>
      </c>
      <c r="BO41" s="18">
        <v>229</v>
      </c>
      <c r="BP41" s="18">
        <v>289</v>
      </c>
      <c r="BQ41" s="18">
        <v>226</v>
      </c>
      <c r="BR41" s="19">
        <f t="shared" si="53"/>
        <v>485</v>
      </c>
      <c r="BS41" s="18">
        <v>210</v>
      </c>
      <c r="BT41" s="19">
        <v>275</v>
      </c>
      <c r="BU41" s="5"/>
      <c r="BV41" s="5"/>
      <c r="BW41" s="5"/>
      <c r="BX41" s="5"/>
      <c r="BY41" s="30" t="s">
        <v>226</v>
      </c>
      <c r="BZ41" s="5"/>
      <c r="CA41" s="5" t="s">
        <v>201</v>
      </c>
      <c r="CB41" s="5"/>
      <c r="CC41" s="5" t="s">
        <v>202</v>
      </c>
      <c r="CD41" s="12"/>
      <c r="CE41" s="18">
        <v>768</v>
      </c>
      <c r="CF41" s="19">
        <f t="shared" si="51"/>
        <v>1715</v>
      </c>
      <c r="CG41" s="18">
        <v>802</v>
      </c>
      <c r="CH41" s="18">
        <v>913</v>
      </c>
      <c r="CI41" s="18">
        <v>729</v>
      </c>
      <c r="CJ41" s="19">
        <f t="shared" si="52"/>
        <v>1645</v>
      </c>
      <c r="CK41" s="18">
        <v>755</v>
      </c>
      <c r="CL41" s="19">
        <v>890</v>
      </c>
      <c r="CM41" s="8"/>
      <c r="CN41" s="5"/>
      <c r="CO41" s="5"/>
      <c r="CP41" s="676" t="s">
        <v>290</v>
      </c>
      <c r="CQ41" s="676"/>
      <c r="CR41" s="676"/>
      <c r="CS41" s="676"/>
      <c r="CT41" s="676"/>
      <c r="CU41" s="676"/>
      <c r="CV41" s="5"/>
      <c r="CW41" s="18">
        <v>575</v>
      </c>
      <c r="CX41" s="19">
        <f t="shared" si="46"/>
        <v>1162</v>
      </c>
      <c r="CY41" s="18">
        <v>517</v>
      </c>
      <c r="CZ41" s="18">
        <v>645</v>
      </c>
      <c r="DA41" s="18">
        <v>523</v>
      </c>
      <c r="DB41" s="19">
        <f t="shared" si="47"/>
        <v>1015</v>
      </c>
      <c r="DC41" s="18">
        <v>454</v>
      </c>
      <c r="DD41" s="19">
        <v>561</v>
      </c>
      <c r="DE41" s="5"/>
      <c r="DF41" s="5"/>
      <c r="DG41" s="5"/>
      <c r="DH41" s="5"/>
      <c r="DI41" s="30" t="s">
        <v>209</v>
      </c>
      <c r="DJ41" s="5"/>
      <c r="DK41" s="5" t="s">
        <v>201</v>
      </c>
      <c r="DL41" s="5"/>
      <c r="DM41" s="5" t="s">
        <v>202</v>
      </c>
      <c r="DN41" s="12"/>
      <c r="DO41" s="18">
        <v>461</v>
      </c>
      <c r="DP41" s="19">
        <f t="shared" si="32"/>
        <v>955</v>
      </c>
      <c r="DQ41" s="18">
        <v>465</v>
      </c>
      <c r="DR41" s="18">
        <v>490</v>
      </c>
      <c r="DS41" s="18">
        <v>476</v>
      </c>
      <c r="DT41" s="19">
        <f t="shared" si="33"/>
        <v>867</v>
      </c>
      <c r="DU41" s="18">
        <v>386</v>
      </c>
      <c r="DV41" s="19">
        <v>481</v>
      </c>
      <c r="DW41" s="5"/>
      <c r="DX41" s="5"/>
      <c r="DY41" s="5"/>
      <c r="DZ41" s="676" t="s">
        <v>327</v>
      </c>
      <c r="EA41" s="676"/>
      <c r="EB41" s="676"/>
      <c r="EC41" s="676"/>
      <c r="ED41" s="676"/>
      <c r="EE41" s="676"/>
      <c r="EF41" s="5"/>
      <c r="EG41" s="18">
        <v>35</v>
      </c>
      <c r="EH41" s="19">
        <f t="shared" si="48"/>
        <v>96</v>
      </c>
      <c r="EI41" s="18">
        <v>43</v>
      </c>
      <c r="EJ41" s="18">
        <v>53</v>
      </c>
      <c r="EK41" s="18">
        <v>34</v>
      </c>
      <c r="EL41" s="19">
        <f t="shared" si="49"/>
        <v>90</v>
      </c>
      <c r="EM41" s="18">
        <v>44</v>
      </c>
      <c r="EN41" s="19">
        <v>46</v>
      </c>
      <c r="EO41" s="32"/>
      <c r="EP41" s="687" t="s">
        <v>330</v>
      </c>
      <c r="EQ41" s="687"/>
      <c r="ER41" s="687"/>
      <c r="ES41" s="687"/>
      <c r="ET41" s="687"/>
      <c r="EU41" s="687"/>
      <c r="EV41" s="687"/>
      <c r="EW41" s="687"/>
      <c r="EX41" s="690"/>
      <c r="EY41" s="21">
        <f aca="true" t="shared" si="59" ref="EY41:FF41">SUM(EY42,EY47,EY50:EY51,EY55,FQ8:FQ9,FQ13,FQ16,FQ20:FQ44)</f>
        <v>1547</v>
      </c>
      <c r="EZ41" s="22">
        <f t="shared" si="59"/>
        <v>3532</v>
      </c>
      <c r="FA41" s="21">
        <f t="shared" si="59"/>
        <v>1663</v>
      </c>
      <c r="FB41" s="21">
        <f t="shared" si="59"/>
        <v>1869</v>
      </c>
      <c r="FC41" s="21">
        <f t="shared" si="59"/>
        <v>1460</v>
      </c>
      <c r="FD41" s="22">
        <f t="shared" si="59"/>
        <v>3111</v>
      </c>
      <c r="FE41" s="21">
        <f t="shared" si="59"/>
        <v>1462</v>
      </c>
      <c r="FF41" s="22">
        <f t="shared" si="59"/>
        <v>1649</v>
      </c>
      <c r="FG41" s="5"/>
      <c r="FH41" s="5"/>
      <c r="FI41" s="5"/>
      <c r="FJ41" s="676" t="s">
        <v>605</v>
      </c>
      <c r="FK41" s="676"/>
      <c r="FL41" s="676"/>
      <c r="FM41" s="676"/>
      <c r="FN41" s="676"/>
      <c r="FO41" s="676"/>
      <c r="FP41" s="325"/>
      <c r="FQ41" s="18">
        <v>51</v>
      </c>
      <c r="FR41" s="13">
        <f>SUM(FS41:FT41)</f>
        <v>81</v>
      </c>
      <c r="FS41" s="18">
        <v>36</v>
      </c>
      <c r="FT41" s="18">
        <v>45</v>
      </c>
      <c r="FU41" s="18">
        <v>42</v>
      </c>
      <c r="FV41" s="13">
        <f>SUM(FW41:FX41)</f>
        <v>66</v>
      </c>
      <c r="FW41" s="18">
        <v>30</v>
      </c>
      <c r="FX41" s="19">
        <v>36</v>
      </c>
      <c r="FY41" s="5"/>
      <c r="FZ41" s="2"/>
      <c r="GA41" s="2"/>
      <c r="GB41" s="2"/>
      <c r="GC41" s="2"/>
      <c r="GD41" s="2"/>
      <c r="GE41" s="2"/>
      <c r="GF41" s="2"/>
      <c r="GG41" s="2"/>
      <c r="GH41" s="2"/>
      <c r="GI41" s="11"/>
      <c r="GJ41" s="11"/>
      <c r="GK41" s="11"/>
      <c r="GL41" s="11"/>
      <c r="GM41" s="11"/>
      <c r="GN41" s="11"/>
      <c r="GO41" s="11"/>
      <c r="GP41" s="11"/>
    </row>
    <row r="42" spans="1:198" ht="13.5" customHeight="1">
      <c r="A42" s="5"/>
      <c r="B42" s="5"/>
      <c r="C42" s="5"/>
      <c r="D42" s="5"/>
      <c r="E42" s="30" t="s">
        <v>206</v>
      </c>
      <c r="F42" s="5"/>
      <c r="G42" s="5" t="s">
        <v>201</v>
      </c>
      <c r="H42" s="5"/>
      <c r="I42" s="5" t="s">
        <v>202</v>
      </c>
      <c r="J42" s="12"/>
      <c r="K42" s="18">
        <v>0</v>
      </c>
      <c r="L42" s="19">
        <f t="shared" si="56"/>
        <v>0</v>
      </c>
      <c r="M42" s="18">
        <v>0</v>
      </c>
      <c r="N42" s="18">
        <v>0</v>
      </c>
      <c r="O42" s="189">
        <v>0</v>
      </c>
      <c r="P42" s="19">
        <f t="shared" si="57"/>
        <v>0</v>
      </c>
      <c r="Q42" s="18">
        <v>0</v>
      </c>
      <c r="R42" s="19">
        <v>0</v>
      </c>
      <c r="S42" s="5"/>
      <c r="T42" s="5"/>
      <c r="U42" s="5"/>
      <c r="V42" s="676" t="s">
        <v>222</v>
      </c>
      <c r="W42" s="676"/>
      <c r="X42" s="676"/>
      <c r="Y42" s="676"/>
      <c r="Z42" s="676"/>
      <c r="AA42" s="676"/>
      <c r="AB42" s="5"/>
      <c r="AC42" s="18">
        <f aca="true" t="shared" si="60" ref="AC42:AJ42">SUM(AC43:AC53)</f>
        <v>449</v>
      </c>
      <c r="AD42" s="18">
        <f t="shared" si="60"/>
        <v>789</v>
      </c>
      <c r="AE42" s="18">
        <f t="shared" si="60"/>
        <v>363</v>
      </c>
      <c r="AF42" s="18">
        <f t="shared" si="60"/>
        <v>426</v>
      </c>
      <c r="AG42" s="18">
        <f t="shared" si="60"/>
        <v>474</v>
      </c>
      <c r="AH42" s="19">
        <f t="shared" si="60"/>
        <v>776</v>
      </c>
      <c r="AI42" s="18">
        <f t="shared" si="60"/>
        <v>384</v>
      </c>
      <c r="AJ42" s="19">
        <f t="shared" si="60"/>
        <v>392</v>
      </c>
      <c r="AK42" s="5"/>
      <c r="AL42" s="5"/>
      <c r="AM42" s="5"/>
      <c r="AN42" s="5"/>
      <c r="AO42" s="30" t="s">
        <v>467</v>
      </c>
      <c r="AP42" s="5"/>
      <c r="AQ42" s="5" t="s">
        <v>201</v>
      </c>
      <c r="AR42" s="5"/>
      <c r="AS42" s="5" t="s">
        <v>202</v>
      </c>
      <c r="AT42" s="326"/>
      <c r="AU42" s="18">
        <v>40</v>
      </c>
      <c r="AV42" s="19">
        <f aca="true" t="shared" si="61" ref="AV42:AV57">SUM(AW42:AX42)</f>
        <v>68</v>
      </c>
      <c r="AW42" s="18">
        <v>33</v>
      </c>
      <c r="AX42" s="18">
        <v>35</v>
      </c>
      <c r="AY42" s="18">
        <v>37</v>
      </c>
      <c r="AZ42" s="19">
        <f aca="true" t="shared" si="62" ref="AZ42:AZ57">SUM(BA42:BB42)</f>
        <v>71</v>
      </c>
      <c r="BA42" s="18">
        <v>37</v>
      </c>
      <c r="BB42" s="19">
        <v>34</v>
      </c>
      <c r="BC42" s="5"/>
      <c r="BD42" s="5"/>
      <c r="BE42" s="5"/>
      <c r="BF42" s="5"/>
      <c r="BG42" s="30" t="s">
        <v>226</v>
      </c>
      <c r="BH42" s="5"/>
      <c r="BI42" s="5" t="s">
        <v>201</v>
      </c>
      <c r="BJ42" s="5"/>
      <c r="BK42" s="5" t="s">
        <v>202</v>
      </c>
      <c r="BL42" s="12"/>
      <c r="BM42" s="18">
        <v>216</v>
      </c>
      <c r="BN42" s="19">
        <f t="shared" si="2"/>
        <v>425</v>
      </c>
      <c r="BO42" s="18">
        <v>194</v>
      </c>
      <c r="BP42" s="18">
        <v>231</v>
      </c>
      <c r="BQ42" s="18">
        <v>194</v>
      </c>
      <c r="BR42" s="19">
        <f t="shared" si="53"/>
        <v>353</v>
      </c>
      <c r="BS42" s="18">
        <v>153</v>
      </c>
      <c r="BT42" s="19">
        <v>200</v>
      </c>
      <c r="BU42" s="5"/>
      <c r="BV42" s="5"/>
      <c r="BW42" s="5"/>
      <c r="BX42" s="5"/>
      <c r="BY42" s="30" t="s">
        <v>207</v>
      </c>
      <c r="BZ42" s="5"/>
      <c r="CA42" s="5" t="s">
        <v>201</v>
      </c>
      <c r="CB42" s="5"/>
      <c r="CC42" s="5" t="s">
        <v>202</v>
      </c>
      <c r="CD42" s="12"/>
      <c r="CE42" s="18">
        <v>776</v>
      </c>
      <c r="CF42" s="19">
        <f t="shared" si="51"/>
        <v>1707</v>
      </c>
      <c r="CG42" s="18">
        <v>810</v>
      </c>
      <c r="CH42" s="18">
        <v>897</v>
      </c>
      <c r="CI42" s="18">
        <v>777</v>
      </c>
      <c r="CJ42" s="19">
        <f t="shared" si="52"/>
        <v>1716</v>
      </c>
      <c r="CK42" s="18">
        <v>794</v>
      </c>
      <c r="CL42" s="19">
        <v>922</v>
      </c>
      <c r="CM42" s="8"/>
      <c r="CN42" s="5"/>
      <c r="CO42" s="5"/>
      <c r="CP42" s="676" t="s">
        <v>291</v>
      </c>
      <c r="CQ42" s="676"/>
      <c r="CR42" s="676"/>
      <c r="CS42" s="676"/>
      <c r="CT42" s="676"/>
      <c r="CU42" s="676"/>
      <c r="CV42" s="5"/>
      <c r="CW42" s="18">
        <v>510</v>
      </c>
      <c r="CX42" s="19">
        <f t="shared" si="46"/>
        <v>841</v>
      </c>
      <c r="CY42" s="18">
        <v>385</v>
      </c>
      <c r="CZ42" s="18">
        <v>456</v>
      </c>
      <c r="DA42" s="18">
        <v>444</v>
      </c>
      <c r="DB42" s="19">
        <f t="shared" si="47"/>
        <v>775</v>
      </c>
      <c r="DC42" s="18">
        <v>348</v>
      </c>
      <c r="DD42" s="19">
        <v>427</v>
      </c>
      <c r="DE42" s="5"/>
      <c r="DF42" s="5"/>
      <c r="DG42" s="5"/>
      <c r="DH42" s="5"/>
      <c r="DI42" s="30" t="s">
        <v>210</v>
      </c>
      <c r="DJ42" s="5"/>
      <c r="DK42" s="5" t="s">
        <v>201</v>
      </c>
      <c r="DL42" s="5"/>
      <c r="DM42" s="5" t="s">
        <v>202</v>
      </c>
      <c r="DN42" s="12"/>
      <c r="DO42" s="18">
        <v>334</v>
      </c>
      <c r="DP42" s="19">
        <f t="shared" si="32"/>
        <v>772</v>
      </c>
      <c r="DQ42" s="18">
        <v>362</v>
      </c>
      <c r="DR42" s="18">
        <v>410</v>
      </c>
      <c r="DS42" s="18">
        <v>320</v>
      </c>
      <c r="DT42" s="19">
        <f t="shared" si="33"/>
        <v>701</v>
      </c>
      <c r="DU42" s="18">
        <v>336</v>
      </c>
      <c r="DV42" s="19">
        <v>365</v>
      </c>
      <c r="DW42" s="5"/>
      <c r="DX42" s="5"/>
      <c r="DY42" s="5"/>
      <c r="DZ42" s="676" t="s">
        <v>328</v>
      </c>
      <c r="EA42" s="676"/>
      <c r="EB42" s="676"/>
      <c r="EC42" s="676"/>
      <c r="ED42" s="676"/>
      <c r="EE42" s="676"/>
      <c r="EF42" s="5"/>
      <c r="EG42" s="18">
        <v>9</v>
      </c>
      <c r="EH42" s="19">
        <f t="shared" si="48"/>
        <v>51</v>
      </c>
      <c r="EI42" s="18">
        <v>24</v>
      </c>
      <c r="EJ42" s="18">
        <v>27</v>
      </c>
      <c r="EK42" s="18">
        <v>8</v>
      </c>
      <c r="EL42" s="19">
        <f t="shared" si="49"/>
        <v>50</v>
      </c>
      <c r="EM42" s="18">
        <v>24</v>
      </c>
      <c r="EN42" s="19">
        <v>26</v>
      </c>
      <c r="EO42" s="5"/>
      <c r="EP42" s="5"/>
      <c r="EQ42" s="5"/>
      <c r="ER42" s="694" t="s">
        <v>550</v>
      </c>
      <c r="ES42" s="694"/>
      <c r="ET42" s="694"/>
      <c r="EU42" s="694"/>
      <c r="EV42" s="694"/>
      <c r="EW42" s="694"/>
      <c r="EX42" s="325"/>
      <c r="EY42" s="18">
        <f>SUM(EY43:EY46)</f>
        <v>271</v>
      </c>
      <c r="EZ42" s="19">
        <f aca="true" t="shared" si="63" ref="EZ42:EZ57">SUM(FA42:FB42)</f>
        <v>634</v>
      </c>
      <c r="FA42" s="18">
        <f>SUM(FA43:FA46)</f>
        <v>305</v>
      </c>
      <c r="FB42" s="18">
        <f>SUM(FB43:FB46)</f>
        <v>329</v>
      </c>
      <c r="FC42" s="18">
        <f>SUM(FC43:FC46)</f>
        <v>271</v>
      </c>
      <c r="FD42" s="19">
        <f aca="true" t="shared" si="64" ref="FD42:FD57">SUM(FE42:FF42)</f>
        <v>575</v>
      </c>
      <c r="FE42" s="18">
        <f>SUM(FE43:FE46)</f>
        <v>274</v>
      </c>
      <c r="FF42" s="19">
        <f>SUM(FF43:FF46)</f>
        <v>301</v>
      </c>
      <c r="FG42" s="5"/>
      <c r="FH42" s="5"/>
      <c r="FI42" s="5"/>
      <c r="FJ42" s="685" t="s">
        <v>725</v>
      </c>
      <c r="FK42" s="685"/>
      <c r="FL42" s="685"/>
      <c r="FM42" s="685"/>
      <c r="FN42" s="685"/>
      <c r="FO42" s="685"/>
      <c r="FP42" s="325"/>
      <c r="FQ42" s="189">
        <v>0</v>
      </c>
      <c r="FR42" s="411">
        <f>SUM(FS42:FT42)</f>
        <v>0</v>
      </c>
      <c r="FS42" s="189">
        <v>0</v>
      </c>
      <c r="FT42" s="189">
        <v>0</v>
      </c>
      <c r="FU42" s="18">
        <v>0</v>
      </c>
      <c r="FV42" s="13">
        <f>SUM(FW42:FX42)</f>
        <v>0</v>
      </c>
      <c r="FW42" s="18">
        <v>0</v>
      </c>
      <c r="FX42" s="19">
        <v>0</v>
      </c>
      <c r="FY42" s="5"/>
      <c r="FZ42" s="2"/>
      <c r="GA42" s="2"/>
      <c r="GB42" s="2"/>
      <c r="GC42" s="2"/>
      <c r="GD42" s="2"/>
      <c r="GE42" s="2"/>
      <c r="GF42" s="2"/>
      <c r="GG42" s="2"/>
      <c r="GH42" s="2"/>
      <c r="GI42" s="11"/>
      <c r="GJ42" s="11"/>
      <c r="GK42" s="11"/>
      <c r="GL42" s="11"/>
      <c r="GM42" s="11"/>
      <c r="GN42" s="11"/>
      <c r="GO42" s="11"/>
      <c r="GP42" s="11"/>
    </row>
    <row r="43" spans="1:181" ht="13.5" customHeight="1">
      <c r="A43" s="5"/>
      <c r="B43" s="5"/>
      <c r="C43" s="5"/>
      <c r="D43" s="5"/>
      <c r="E43" s="30" t="s">
        <v>207</v>
      </c>
      <c r="F43" s="5"/>
      <c r="G43" s="5" t="s">
        <v>201</v>
      </c>
      <c r="H43" s="5"/>
      <c r="I43" s="5" t="s">
        <v>202</v>
      </c>
      <c r="J43" s="12"/>
      <c r="K43" s="18">
        <v>2</v>
      </c>
      <c r="L43" s="19">
        <f t="shared" si="56"/>
        <v>3</v>
      </c>
      <c r="M43" s="18">
        <v>2</v>
      </c>
      <c r="N43" s="18">
        <v>1</v>
      </c>
      <c r="O43" s="189">
        <v>2</v>
      </c>
      <c r="P43" s="19">
        <f t="shared" si="57"/>
        <v>3</v>
      </c>
      <c r="Q43" s="18">
        <v>2</v>
      </c>
      <c r="R43" s="19">
        <v>1</v>
      </c>
      <c r="S43" s="5"/>
      <c r="T43" s="5"/>
      <c r="U43" s="5"/>
      <c r="V43" s="27"/>
      <c r="W43" s="224" t="s">
        <v>472</v>
      </c>
      <c r="X43" s="5"/>
      <c r="Y43" s="5" t="s">
        <v>201</v>
      </c>
      <c r="Z43" s="5"/>
      <c r="AA43" s="5" t="s">
        <v>202</v>
      </c>
      <c r="AB43" s="5"/>
      <c r="AC43" s="18">
        <v>0</v>
      </c>
      <c r="AD43" s="18">
        <f aca="true" t="shared" si="65" ref="AD43:AD53">SUM(AE43:AF43)</f>
        <v>0</v>
      </c>
      <c r="AE43" s="18">
        <v>0</v>
      </c>
      <c r="AF43" s="18">
        <v>0</v>
      </c>
      <c r="AG43" s="18">
        <v>0</v>
      </c>
      <c r="AH43" s="19">
        <f aca="true" t="shared" si="66" ref="AH43:AH53">SUM(AI43:AJ43)</f>
        <v>0</v>
      </c>
      <c r="AI43" s="18">
        <v>0</v>
      </c>
      <c r="AJ43" s="19">
        <v>0</v>
      </c>
      <c r="AK43" s="5"/>
      <c r="AL43" s="5"/>
      <c r="AM43" s="5"/>
      <c r="AN43" s="5"/>
      <c r="AO43" s="30" t="s">
        <v>226</v>
      </c>
      <c r="AP43" s="5"/>
      <c r="AQ43" s="5" t="s">
        <v>201</v>
      </c>
      <c r="AR43" s="5"/>
      <c r="AS43" s="5" t="s">
        <v>202</v>
      </c>
      <c r="AT43" s="326"/>
      <c r="AU43" s="18">
        <v>31</v>
      </c>
      <c r="AV43" s="19">
        <f t="shared" si="61"/>
        <v>59</v>
      </c>
      <c r="AW43" s="18">
        <v>30</v>
      </c>
      <c r="AX43" s="18">
        <v>29</v>
      </c>
      <c r="AY43" s="18">
        <v>26</v>
      </c>
      <c r="AZ43" s="19">
        <f t="shared" si="62"/>
        <v>58</v>
      </c>
      <c r="BA43" s="18">
        <v>31</v>
      </c>
      <c r="BB43" s="19">
        <v>27</v>
      </c>
      <c r="BC43" s="5"/>
      <c r="BD43" s="5"/>
      <c r="BE43" s="5"/>
      <c r="BF43" s="676" t="s">
        <v>254</v>
      </c>
      <c r="BG43" s="676"/>
      <c r="BH43" s="676"/>
      <c r="BI43" s="676"/>
      <c r="BJ43" s="676"/>
      <c r="BK43" s="676"/>
      <c r="BL43" s="5"/>
      <c r="BM43" s="18">
        <f>SUM(BM44:BM51)</f>
        <v>392</v>
      </c>
      <c r="BN43" s="19">
        <f t="shared" si="2"/>
        <v>788</v>
      </c>
      <c r="BO43" s="18">
        <f>SUM(BO44:BO51)</f>
        <v>377</v>
      </c>
      <c r="BP43" s="18">
        <f>SUM(BP44:BP51)</f>
        <v>411</v>
      </c>
      <c r="BQ43" s="18">
        <f>SUM(BQ44:BQ51)</f>
        <v>363</v>
      </c>
      <c r="BR43" s="19">
        <f t="shared" si="53"/>
        <v>738</v>
      </c>
      <c r="BS43" s="18">
        <f>SUM(BS44:BS51)</f>
        <v>341</v>
      </c>
      <c r="BT43" s="19">
        <f>SUM(BT44:BT51)</f>
        <v>397</v>
      </c>
      <c r="BU43" s="5"/>
      <c r="BV43" s="5"/>
      <c r="BW43" s="5"/>
      <c r="BX43" s="5"/>
      <c r="BY43" s="30" t="s">
        <v>208</v>
      </c>
      <c r="BZ43" s="5"/>
      <c r="CA43" s="5" t="s">
        <v>201</v>
      </c>
      <c r="CB43" s="5"/>
      <c r="CC43" s="5" t="s">
        <v>202</v>
      </c>
      <c r="CD43" s="12"/>
      <c r="CE43" s="18">
        <v>978</v>
      </c>
      <c r="CF43" s="19">
        <f t="shared" si="51"/>
        <v>1881</v>
      </c>
      <c r="CG43" s="18">
        <v>834</v>
      </c>
      <c r="CH43" s="18">
        <v>1047</v>
      </c>
      <c r="CI43" s="18">
        <v>860</v>
      </c>
      <c r="CJ43" s="19">
        <f t="shared" si="52"/>
        <v>1582</v>
      </c>
      <c r="CK43" s="18">
        <v>692</v>
      </c>
      <c r="CL43" s="19">
        <v>890</v>
      </c>
      <c r="CM43" s="8"/>
      <c r="CN43" s="5"/>
      <c r="CO43" s="5"/>
      <c r="CP43" s="676" t="s">
        <v>294</v>
      </c>
      <c r="CQ43" s="676"/>
      <c r="CR43" s="676"/>
      <c r="CS43" s="676"/>
      <c r="CT43" s="676"/>
      <c r="CU43" s="676"/>
      <c r="CV43" s="5"/>
      <c r="CW43" s="18">
        <v>4</v>
      </c>
      <c r="CX43" s="19">
        <f t="shared" si="46"/>
        <v>163</v>
      </c>
      <c r="CY43" s="18">
        <v>45</v>
      </c>
      <c r="CZ43" s="18">
        <v>118</v>
      </c>
      <c r="DA43" s="18">
        <v>4</v>
      </c>
      <c r="DB43" s="19">
        <f t="shared" si="47"/>
        <v>148</v>
      </c>
      <c r="DC43" s="18">
        <v>35</v>
      </c>
      <c r="DD43" s="19">
        <v>113</v>
      </c>
      <c r="DE43" s="5"/>
      <c r="DF43" s="5"/>
      <c r="DG43" s="5"/>
      <c r="DH43" s="5"/>
      <c r="DI43" s="30" t="s">
        <v>211</v>
      </c>
      <c r="DJ43" s="5"/>
      <c r="DK43" s="5" t="s">
        <v>201</v>
      </c>
      <c r="DL43" s="5"/>
      <c r="DM43" s="5" t="s">
        <v>202</v>
      </c>
      <c r="DN43" s="12"/>
      <c r="DO43" s="18">
        <v>158</v>
      </c>
      <c r="DP43" s="19">
        <f t="shared" si="32"/>
        <v>332</v>
      </c>
      <c r="DQ43" s="18">
        <v>159</v>
      </c>
      <c r="DR43" s="18">
        <v>173</v>
      </c>
      <c r="DS43" s="18">
        <v>156</v>
      </c>
      <c r="DT43" s="19">
        <f t="shared" si="33"/>
        <v>331</v>
      </c>
      <c r="DU43" s="18">
        <v>160</v>
      </c>
      <c r="DV43" s="19">
        <v>171</v>
      </c>
      <c r="DW43" s="5"/>
      <c r="DX43" s="5"/>
      <c r="DY43" s="5"/>
      <c r="DZ43" s="676" t="s">
        <v>329</v>
      </c>
      <c r="EA43" s="676"/>
      <c r="EB43" s="676"/>
      <c r="EC43" s="676"/>
      <c r="ED43" s="676"/>
      <c r="EE43" s="676"/>
      <c r="EF43" s="5"/>
      <c r="EG43" s="18">
        <v>28</v>
      </c>
      <c r="EH43" s="19">
        <f t="shared" si="48"/>
        <v>80</v>
      </c>
      <c r="EI43" s="18">
        <v>41</v>
      </c>
      <c r="EJ43" s="18">
        <v>39</v>
      </c>
      <c r="EK43" s="18">
        <v>27</v>
      </c>
      <c r="EL43" s="19">
        <f t="shared" si="49"/>
        <v>69</v>
      </c>
      <c r="EM43" s="18">
        <v>38</v>
      </c>
      <c r="EN43" s="19">
        <v>31</v>
      </c>
      <c r="EO43" s="5"/>
      <c r="EP43" s="5"/>
      <c r="EQ43" s="5"/>
      <c r="ER43" s="5"/>
      <c r="ES43" s="30" t="s">
        <v>485</v>
      </c>
      <c r="ET43" s="5"/>
      <c r="EU43" s="5" t="s">
        <v>201</v>
      </c>
      <c r="EV43" s="5"/>
      <c r="EW43" s="5" t="s">
        <v>202</v>
      </c>
      <c r="EX43" s="325"/>
      <c r="EY43" s="18">
        <v>58</v>
      </c>
      <c r="EZ43" s="19">
        <f t="shared" si="63"/>
        <v>126</v>
      </c>
      <c r="FA43" s="18">
        <v>61</v>
      </c>
      <c r="FB43" s="18">
        <v>65</v>
      </c>
      <c r="FC43" s="18">
        <v>61</v>
      </c>
      <c r="FD43" s="19">
        <f t="shared" si="64"/>
        <v>119</v>
      </c>
      <c r="FE43" s="18">
        <v>57</v>
      </c>
      <c r="FF43" s="19">
        <v>62</v>
      </c>
      <c r="FG43" s="5"/>
      <c r="FH43" s="5"/>
      <c r="FI43" s="5"/>
      <c r="FJ43" s="686" t="s">
        <v>726</v>
      </c>
      <c r="FK43" s="686"/>
      <c r="FL43" s="686"/>
      <c r="FM43" s="686"/>
      <c r="FN43" s="686"/>
      <c r="FO43" s="686"/>
      <c r="FP43" s="325"/>
      <c r="FQ43" s="189">
        <v>1</v>
      </c>
      <c r="FR43" s="411">
        <f>SUM(FS43:FT43)</f>
        <v>3</v>
      </c>
      <c r="FS43" s="189">
        <v>1</v>
      </c>
      <c r="FT43" s="189">
        <v>2</v>
      </c>
      <c r="FU43" s="18">
        <v>1</v>
      </c>
      <c r="FV43" s="13">
        <f>SUM(FW43:FX43)</f>
        <v>2</v>
      </c>
      <c r="FW43" s="18">
        <v>1</v>
      </c>
      <c r="FX43" s="19">
        <v>1</v>
      </c>
      <c r="FY43" s="5"/>
    </row>
    <row r="44" spans="1:181" ht="13.5" customHeight="1">
      <c r="A44" s="5"/>
      <c r="B44" s="5"/>
      <c r="C44" s="5"/>
      <c r="D44" s="5"/>
      <c r="E44" s="30" t="s">
        <v>208</v>
      </c>
      <c r="F44" s="5"/>
      <c r="G44" s="5" t="s">
        <v>201</v>
      </c>
      <c r="H44" s="5"/>
      <c r="I44" s="5" t="s">
        <v>202</v>
      </c>
      <c r="J44" s="12"/>
      <c r="K44" s="18">
        <v>1</v>
      </c>
      <c r="L44" s="19">
        <f t="shared" si="56"/>
        <v>2</v>
      </c>
      <c r="M44" s="18">
        <v>1</v>
      </c>
      <c r="N44" s="18">
        <v>1</v>
      </c>
      <c r="O44" s="189">
        <v>3</v>
      </c>
      <c r="P44" s="19">
        <f t="shared" si="57"/>
        <v>3</v>
      </c>
      <c r="Q44" s="18">
        <v>3</v>
      </c>
      <c r="R44" s="19">
        <v>0</v>
      </c>
      <c r="S44" s="5"/>
      <c r="T44" s="5"/>
      <c r="U44" s="5"/>
      <c r="V44" s="5"/>
      <c r="W44" s="30" t="s">
        <v>486</v>
      </c>
      <c r="X44" s="5"/>
      <c r="Y44" s="5" t="s">
        <v>201</v>
      </c>
      <c r="Z44" s="5"/>
      <c r="AA44" s="5" t="s">
        <v>202</v>
      </c>
      <c r="AB44" s="12"/>
      <c r="AC44" s="18">
        <v>2</v>
      </c>
      <c r="AD44" s="18">
        <f t="shared" si="65"/>
        <v>4</v>
      </c>
      <c r="AE44" s="18">
        <v>2</v>
      </c>
      <c r="AF44" s="18">
        <v>2</v>
      </c>
      <c r="AG44" s="18">
        <v>1</v>
      </c>
      <c r="AH44" s="19">
        <f t="shared" si="66"/>
        <v>2</v>
      </c>
      <c r="AI44" s="18">
        <v>1</v>
      </c>
      <c r="AJ44" s="19">
        <v>1</v>
      </c>
      <c r="AK44" s="5"/>
      <c r="AL44" s="5"/>
      <c r="AM44" s="5"/>
      <c r="AN44" s="5"/>
      <c r="AO44" s="30" t="s">
        <v>207</v>
      </c>
      <c r="AP44" s="5"/>
      <c r="AQ44" s="5" t="s">
        <v>201</v>
      </c>
      <c r="AR44" s="5"/>
      <c r="AS44" s="5" t="s">
        <v>202</v>
      </c>
      <c r="AT44" s="326"/>
      <c r="AU44" s="18">
        <v>42</v>
      </c>
      <c r="AV44" s="19">
        <f t="shared" si="61"/>
        <v>74</v>
      </c>
      <c r="AW44" s="18">
        <v>40</v>
      </c>
      <c r="AX44" s="18">
        <v>34</v>
      </c>
      <c r="AY44" s="18">
        <v>38</v>
      </c>
      <c r="AZ44" s="19">
        <f t="shared" si="62"/>
        <v>65</v>
      </c>
      <c r="BA44" s="18">
        <v>36</v>
      </c>
      <c r="BB44" s="19">
        <v>29</v>
      </c>
      <c r="BC44" s="5"/>
      <c r="BD44" s="5"/>
      <c r="BE44" s="5"/>
      <c r="BF44" s="5"/>
      <c r="BG44" s="30" t="s">
        <v>467</v>
      </c>
      <c r="BH44" s="5"/>
      <c r="BI44" s="5" t="s">
        <v>201</v>
      </c>
      <c r="BJ44" s="5"/>
      <c r="BK44" s="5" t="s">
        <v>202</v>
      </c>
      <c r="BL44" s="12"/>
      <c r="BM44" s="18">
        <v>13</v>
      </c>
      <c r="BN44" s="19">
        <f t="shared" si="2"/>
        <v>31</v>
      </c>
      <c r="BO44" s="18">
        <v>16</v>
      </c>
      <c r="BP44" s="18">
        <v>15</v>
      </c>
      <c r="BQ44" s="18">
        <v>10</v>
      </c>
      <c r="BR44" s="19">
        <f t="shared" si="53"/>
        <v>24</v>
      </c>
      <c r="BS44" s="18">
        <v>13</v>
      </c>
      <c r="BT44" s="19">
        <v>11</v>
      </c>
      <c r="BU44" s="5"/>
      <c r="BV44" s="5"/>
      <c r="BW44" s="5"/>
      <c r="BX44" s="5"/>
      <c r="BY44" s="30" t="s">
        <v>209</v>
      </c>
      <c r="BZ44" s="5"/>
      <c r="CA44" s="5" t="s">
        <v>201</v>
      </c>
      <c r="CB44" s="5"/>
      <c r="CC44" s="5" t="s">
        <v>202</v>
      </c>
      <c r="CD44" s="12"/>
      <c r="CE44" s="18">
        <v>119</v>
      </c>
      <c r="CF44" s="19">
        <f t="shared" si="51"/>
        <v>270</v>
      </c>
      <c r="CG44" s="18">
        <v>131</v>
      </c>
      <c r="CH44" s="18">
        <v>139</v>
      </c>
      <c r="CI44" s="18">
        <v>116</v>
      </c>
      <c r="CJ44" s="19">
        <f t="shared" si="52"/>
        <v>250</v>
      </c>
      <c r="CK44" s="18">
        <v>120</v>
      </c>
      <c r="CL44" s="19">
        <v>130</v>
      </c>
      <c r="CM44" s="8"/>
      <c r="CN44" s="5"/>
      <c r="CO44" s="5"/>
      <c r="CP44" s="676" t="s">
        <v>295</v>
      </c>
      <c r="CQ44" s="676"/>
      <c r="CR44" s="676"/>
      <c r="CS44" s="676"/>
      <c r="CT44" s="676"/>
      <c r="CU44" s="676"/>
      <c r="CV44" s="5"/>
      <c r="CW44" s="18">
        <f>SUM(CW45:CW48)</f>
        <v>2898</v>
      </c>
      <c r="CX44" s="19">
        <f t="shared" si="46"/>
        <v>5689</v>
      </c>
      <c r="CY44" s="18">
        <f>SUM(CY45:CY48)</f>
        <v>2672</v>
      </c>
      <c r="CZ44" s="18">
        <f>SUM(CZ45:CZ48)</f>
        <v>3017</v>
      </c>
      <c r="DA44" s="18">
        <f>SUM(DA45:DA48)</f>
        <v>2802</v>
      </c>
      <c r="DB44" s="19">
        <f t="shared" si="47"/>
        <v>5356</v>
      </c>
      <c r="DC44" s="18">
        <f>SUM(DC45:DC48)</f>
        <v>2497</v>
      </c>
      <c r="DD44" s="19">
        <f>SUM(DD45:DD48)</f>
        <v>2859</v>
      </c>
      <c r="DE44" s="5"/>
      <c r="DF44" s="5"/>
      <c r="DG44" s="5"/>
      <c r="DH44" s="5"/>
      <c r="DI44" s="30" t="s">
        <v>213</v>
      </c>
      <c r="DJ44" s="5"/>
      <c r="DK44" s="5" t="s">
        <v>201</v>
      </c>
      <c r="DL44" s="5"/>
      <c r="DM44" s="5" t="s">
        <v>202</v>
      </c>
      <c r="DN44" s="12"/>
      <c r="DO44" s="18">
        <v>66</v>
      </c>
      <c r="DP44" s="19">
        <f t="shared" si="32"/>
        <v>150</v>
      </c>
      <c r="DQ44" s="18">
        <v>66</v>
      </c>
      <c r="DR44" s="18">
        <v>84</v>
      </c>
      <c r="DS44" s="18">
        <v>64</v>
      </c>
      <c r="DT44" s="19">
        <f t="shared" si="33"/>
        <v>140</v>
      </c>
      <c r="DU44" s="18">
        <v>60</v>
      </c>
      <c r="DV44" s="19">
        <v>80</v>
      </c>
      <c r="DW44" s="5"/>
      <c r="DX44" s="5"/>
      <c r="DY44" s="5"/>
      <c r="DZ44" s="676" t="s">
        <v>460</v>
      </c>
      <c r="EA44" s="676"/>
      <c r="EB44" s="676"/>
      <c r="EC44" s="676"/>
      <c r="ED44" s="676"/>
      <c r="EE44" s="676"/>
      <c r="EF44" s="5"/>
      <c r="EG44" s="18">
        <v>0</v>
      </c>
      <c r="EH44" s="19">
        <f t="shared" si="48"/>
        <v>0</v>
      </c>
      <c r="EI44" s="18">
        <v>0</v>
      </c>
      <c r="EJ44" s="18">
        <v>0</v>
      </c>
      <c r="EK44" s="18">
        <v>0</v>
      </c>
      <c r="EL44" s="19">
        <f t="shared" si="49"/>
        <v>0</v>
      </c>
      <c r="EM44" s="18">
        <v>0</v>
      </c>
      <c r="EN44" s="19">
        <v>0</v>
      </c>
      <c r="EO44" s="5"/>
      <c r="EP44" s="5"/>
      <c r="EQ44" s="5"/>
      <c r="ER44" s="5"/>
      <c r="ES44" s="30" t="s">
        <v>226</v>
      </c>
      <c r="ET44" s="5"/>
      <c r="EU44" s="5" t="s">
        <v>201</v>
      </c>
      <c r="EV44" s="5"/>
      <c r="EW44" s="5" t="s">
        <v>202</v>
      </c>
      <c r="EX44" s="325"/>
      <c r="EY44" s="18">
        <v>95</v>
      </c>
      <c r="EZ44" s="19">
        <f t="shared" si="63"/>
        <v>215</v>
      </c>
      <c r="FA44" s="18">
        <v>106</v>
      </c>
      <c r="FB44" s="18">
        <v>109</v>
      </c>
      <c r="FC44" s="18">
        <v>92</v>
      </c>
      <c r="FD44" s="19">
        <f t="shared" si="64"/>
        <v>198</v>
      </c>
      <c r="FE44" s="18">
        <v>95</v>
      </c>
      <c r="FF44" s="19">
        <v>103</v>
      </c>
      <c r="FG44" s="10"/>
      <c r="FH44" s="10"/>
      <c r="FI44" s="10"/>
      <c r="FJ44" s="676" t="s">
        <v>727</v>
      </c>
      <c r="FK44" s="676"/>
      <c r="FL44" s="676"/>
      <c r="FM44" s="676"/>
      <c r="FN44" s="676"/>
      <c r="FO44" s="676"/>
      <c r="FP44" s="328"/>
      <c r="FQ44" s="412">
        <v>0</v>
      </c>
      <c r="FR44" s="411">
        <f t="shared" si="12"/>
        <v>0</v>
      </c>
      <c r="FS44" s="412">
        <v>0</v>
      </c>
      <c r="FT44" s="412">
        <v>0</v>
      </c>
      <c r="FU44" s="136">
        <v>0</v>
      </c>
      <c r="FV44" s="13">
        <f t="shared" si="15"/>
        <v>0</v>
      </c>
      <c r="FW44" s="136">
        <v>0</v>
      </c>
      <c r="FX44" s="329">
        <v>0</v>
      </c>
      <c r="FY44" s="5"/>
    </row>
    <row r="45" spans="1:181" ht="13.5" customHeight="1">
      <c r="A45" s="5"/>
      <c r="B45" s="5"/>
      <c r="C45" s="5"/>
      <c r="D45" s="5"/>
      <c r="E45" s="30" t="s">
        <v>209</v>
      </c>
      <c r="F45" s="5"/>
      <c r="G45" s="5" t="s">
        <v>201</v>
      </c>
      <c r="H45" s="5"/>
      <c r="I45" s="5" t="s">
        <v>202</v>
      </c>
      <c r="J45" s="12"/>
      <c r="K45" s="18">
        <v>2</v>
      </c>
      <c r="L45" s="19">
        <f t="shared" si="56"/>
        <v>5</v>
      </c>
      <c r="M45" s="18">
        <v>1</v>
      </c>
      <c r="N45" s="18">
        <v>4</v>
      </c>
      <c r="O45" s="189">
        <v>1</v>
      </c>
      <c r="P45" s="19">
        <f t="shared" si="57"/>
        <v>1</v>
      </c>
      <c r="Q45" s="18">
        <v>0</v>
      </c>
      <c r="R45" s="19">
        <v>1</v>
      </c>
      <c r="S45" s="5"/>
      <c r="T45" s="5"/>
      <c r="U45" s="5"/>
      <c r="V45" s="5"/>
      <c r="W45" s="30" t="s">
        <v>209</v>
      </c>
      <c r="X45" s="5"/>
      <c r="Y45" s="5" t="s">
        <v>201</v>
      </c>
      <c r="Z45" s="5"/>
      <c r="AA45" s="5" t="s">
        <v>202</v>
      </c>
      <c r="AB45" s="12"/>
      <c r="AC45" s="18">
        <v>7</v>
      </c>
      <c r="AD45" s="18">
        <f t="shared" si="65"/>
        <v>14</v>
      </c>
      <c r="AE45" s="18">
        <v>7</v>
      </c>
      <c r="AF45" s="18">
        <v>7</v>
      </c>
      <c r="AG45" s="18">
        <v>15</v>
      </c>
      <c r="AH45" s="19">
        <f t="shared" si="66"/>
        <v>24</v>
      </c>
      <c r="AI45" s="18">
        <v>12</v>
      </c>
      <c r="AJ45" s="19">
        <v>12</v>
      </c>
      <c r="AK45" s="5"/>
      <c r="AL45" s="5"/>
      <c r="AM45" s="5"/>
      <c r="AN45" s="5"/>
      <c r="AO45" s="30" t="s">
        <v>208</v>
      </c>
      <c r="AP45" s="5"/>
      <c r="AQ45" s="5" t="s">
        <v>201</v>
      </c>
      <c r="AR45" s="5"/>
      <c r="AS45" s="5" t="s">
        <v>202</v>
      </c>
      <c r="AT45" s="326"/>
      <c r="AU45" s="18">
        <v>79</v>
      </c>
      <c r="AV45" s="19">
        <f t="shared" si="61"/>
        <v>158</v>
      </c>
      <c r="AW45" s="18">
        <v>73</v>
      </c>
      <c r="AX45" s="18">
        <v>85</v>
      </c>
      <c r="AY45" s="18">
        <v>81</v>
      </c>
      <c r="AZ45" s="19">
        <f t="shared" si="62"/>
        <v>154</v>
      </c>
      <c r="BA45" s="18">
        <v>75</v>
      </c>
      <c r="BB45" s="19">
        <v>79</v>
      </c>
      <c r="BC45" s="5"/>
      <c r="BD45" s="5"/>
      <c r="BE45" s="5"/>
      <c r="BF45" s="5"/>
      <c r="BG45" s="30" t="s">
        <v>226</v>
      </c>
      <c r="BH45" s="5"/>
      <c r="BI45" s="5" t="s">
        <v>201</v>
      </c>
      <c r="BJ45" s="5"/>
      <c r="BK45" s="5" t="s">
        <v>202</v>
      </c>
      <c r="BL45" s="12"/>
      <c r="BM45" s="18">
        <v>65</v>
      </c>
      <c r="BN45" s="19">
        <f t="shared" si="2"/>
        <v>126</v>
      </c>
      <c r="BO45" s="18">
        <v>62</v>
      </c>
      <c r="BP45" s="18">
        <v>64</v>
      </c>
      <c r="BQ45" s="18">
        <v>65</v>
      </c>
      <c r="BR45" s="19">
        <f t="shared" si="53"/>
        <v>116</v>
      </c>
      <c r="BS45" s="18">
        <v>57</v>
      </c>
      <c r="BT45" s="19">
        <v>59</v>
      </c>
      <c r="BU45" s="5"/>
      <c r="BV45" s="5"/>
      <c r="BW45" s="5"/>
      <c r="BX45" s="676" t="s">
        <v>292</v>
      </c>
      <c r="BY45" s="676"/>
      <c r="BZ45" s="676"/>
      <c r="CA45" s="676"/>
      <c r="CB45" s="676"/>
      <c r="CC45" s="676"/>
      <c r="CD45" s="5"/>
      <c r="CE45" s="18">
        <f>SUM(CE46:CE53)</f>
        <v>3170</v>
      </c>
      <c r="CF45" s="19">
        <f t="shared" si="51"/>
        <v>7054</v>
      </c>
      <c r="CG45" s="18">
        <f>SUM(CG46:CG53)</f>
        <v>3210</v>
      </c>
      <c r="CH45" s="18">
        <f>SUM(CH46:CH53)</f>
        <v>3844</v>
      </c>
      <c r="CI45" s="18">
        <f>SUM(CI46:CI53)</f>
        <v>2961</v>
      </c>
      <c r="CJ45" s="19">
        <f t="shared" si="52"/>
        <v>6444</v>
      </c>
      <c r="CK45" s="18">
        <f>SUM(CK46:CK53)</f>
        <v>2922</v>
      </c>
      <c r="CL45" s="19">
        <f>SUM(CL46:CL53)</f>
        <v>3522</v>
      </c>
      <c r="CM45" s="8"/>
      <c r="CN45" s="5"/>
      <c r="CO45" s="5"/>
      <c r="CP45" s="5"/>
      <c r="CQ45" s="30" t="s">
        <v>467</v>
      </c>
      <c r="CR45" s="5"/>
      <c r="CS45" s="5" t="s">
        <v>201</v>
      </c>
      <c r="CT45" s="5"/>
      <c r="CU45" s="5" t="s">
        <v>202</v>
      </c>
      <c r="CV45" s="12"/>
      <c r="CW45" s="18">
        <v>675</v>
      </c>
      <c r="CX45" s="19">
        <f t="shared" si="46"/>
        <v>1308</v>
      </c>
      <c r="CY45" s="18">
        <v>626</v>
      </c>
      <c r="CZ45" s="18">
        <v>682</v>
      </c>
      <c r="DA45" s="18">
        <v>631</v>
      </c>
      <c r="DB45" s="19">
        <f t="shared" si="47"/>
        <v>1228</v>
      </c>
      <c r="DC45" s="18">
        <v>574</v>
      </c>
      <c r="DD45" s="19">
        <v>654</v>
      </c>
      <c r="DE45" s="33"/>
      <c r="DF45" s="5"/>
      <c r="DG45" s="5"/>
      <c r="DH45" s="5"/>
      <c r="DI45" s="30" t="s">
        <v>214</v>
      </c>
      <c r="DJ45" s="5"/>
      <c r="DK45" s="5" t="s">
        <v>201</v>
      </c>
      <c r="DL45" s="5"/>
      <c r="DM45" s="5" t="s">
        <v>202</v>
      </c>
      <c r="DN45" s="12"/>
      <c r="DO45" s="18">
        <v>568</v>
      </c>
      <c r="DP45" s="19">
        <f t="shared" si="32"/>
        <v>1321</v>
      </c>
      <c r="DQ45" s="18">
        <v>651</v>
      </c>
      <c r="DR45" s="18">
        <v>670</v>
      </c>
      <c r="DS45" s="18">
        <v>592</v>
      </c>
      <c r="DT45" s="19">
        <f t="shared" si="33"/>
        <v>1373</v>
      </c>
      <c r="DU45" s="18">
        <v>667</v>
      </c>
      <c r="DV45" s="19">
        <v>706</v>
      </c>
      <c r="DW45" s="5"/>
      <c r="DX45" s="5"/>
      <c r="DY45" s="5"/>
      <c r="DZ45" s="676" t="s">
        <v>311</v>
      </c>
      <c r="EA45" s="676"/>
      <c r="EB45" s="676"/>
      <c r="EC45" s="676"/>
      <c r="ED45" s="676"/>
      <c r="EE45" s="676"/>
      <c r="EF45" s="5"/>
      <c r="EG45" s="18">
        <v>204</v>
      </c>
      <c r="EH45" s="19">
        <f t="shared" si="48"/>
        <v>455</v>
      </c>
      <c r="EI45" s="18">
        <v>220</v>
      </c>
      <c r="EJ45" s="18">
        <v>235</v>
      </c>
      <c r="EK45" s="18">
        <v>195</v>
      </c>
      <c r="EL45" s="19">
        <f t="shared" si="49"/>
        <v>387</v>
      </c>
      <c r="EM45" s="18">
        <v>190</v>
      </c>
      <c r="EN45" s="19">
        <v>197</v>
      </c>
      <c r="EO45" s="5"/>
      <c r="EP45" s="5"/>
      <c r="EQ45" s="5"/>
      <c r="ER45" s="5"/>
      <c r="ES45" s="30" t="s">
        <v>207</v>
      </c>
      <c r="ET45" s="5"/>
      <c r="EU45" s="5" t="s">
        <v>201</v>
      </c>
      <c r="EV45" s="5"/>
      <c r="EW45" s="5" t="s">
        <v>202</v>
      </c>
      <c r="EX45" s="325"/>
      <c r="EY45" s="18">
        <v>91</v>
      </c>
      <c r="EZ45" s="19">
        <f t="shared" si="63"/>
        <v>220</v>
      </c>
      <c r="FA45" s="18">
        <v>109</v>
      </c>
      <c r="FB45" s="18">
        <v>111</v>
      </c>
      <c r="FC45" s="18">
        <v>94</v>
      </c>
      <c r="FD45" s="19">
        <f t="shared" si="64"/>
        <v>198</v>
      </c>
      <c r="FE45" s="18">
        <v>97</v>
      </c>
      <c r="FF45" s="19">
        <v>101</v>
      </c>
      <c r="FG45" s="24"/>
      <c r="FH45" s="687" t="s">
        <v>331</v>
      </c>
      <c r="FI45" s="687"/>
      <c r="FJ45" s="687"/>
      <c r="FK45" s="687"/>
      <c r="FL45" s="687"/>
      <c r="FM45" s="687"/>
      <c r="FN45" s="687"/>
      <c r="FO45" s="687"/>
      <c r="FP45" s="690"/>
      <c r="FQ45" s="21">
        <f aca="true" t="shared" si="67" ref="FQ45:FX45">SUM(FQ46,FQ53)</f>
        <v>803</v>
      </c>
      <c r="FR45" s="22">
        <f t="shared" si="67"/>
        <v>1350</v>
      </c>
      <c r="FS45" s="21">
        <f t="shared" si="67"/>
        <v>710</v>
      </c>
      <c r="FT45" s="21">
        <f t="shared" si="67"/>
        <v>640</v>
      </c>
      <c r="FU45" s="21">
        <f t="shared" si="67"/>
        <v>799</v>
      </c>
      <c r="FV45" s="22">
        <f t="shared" si="67"/>
        <v>1279</v>
      </c>
      <c r="FW45" s="21">
        <f t="shared" si="67"/>
        <v>665</v>
      </c>
      <c r="FX45" s="22">
        <f t="shared" si="67"/>
        <v>614</v>
      </c>
      <c r="FY45" s="5"/>
    </row>
    <row r="46" spans="1:181" ht="13.5" customHeight="1">
      <c r="A46" s="5"/>
      <c r="B46" s="5"/>
      <c r="C46" s="5"/>
      <c r="D46" s="5"/>
      <c r="E46" s="30" t="s">
        <v>210</v>
      </c>
      <c r="F46" s="5"/>
      <c r="G46" s="5" t="s">
        <v>201</v>
      </c>
      <c r="H46" s="5"/>
      <c r="I46" s="5" t="s">
        <v>202</v>
      </c>
      <c r="J46" s="12"/>
      <c r="K46" s="18">
        <v>2</v>
      </c>
      <c r="L46" s="19">
        <f t="shared" si="56"/>
        <v>5</v>
      </c>
      <c r="M46" s="18">
        <v>2</v>
      </c>
      <c r="N46" s="18">
        <v>3</v>
      </c>
      <c r="O46" s="189">
        <v>1</v>
      </c>
      <c r="P46" s="19">
        <f t="shared" si="57"/>
        <v>2</v>
      </c>
      <c r="Q46" s="18">
        <v>1</v>
      </c>
      <c r="R46" s="19">
        <v>1</v>
      </c>
      <c r="S46" s="5"/>
      <c r="T46" s="5"/>
      <c r="U46" s="5"/>
      <c r="V46" s="5"/>
      <c r="W46" s="30" t="s">
        <v>210</v>
      </c>
      <c r="X46" s="5"/>
      <c r="Y46" s="5" t="s">
        <v>201</v>
      </c>
      <c r="Z46" s="5"/>
      <c r="AA46" s="5" t="s">
        <v>202</v>
      </c>
      <c r="AB46" s="12"/>
      <c r="AC46" s="18">
        <v>24</v>
      </c>
      <c r="AD46" s="18">
        <f t="shared" si="65"/>
        <v>39</v>
      </c>
      <c r="AE46" s="18">
        <v>19</v>
      </c>
      <c r="AF46" s="18">
        <v>20</v>
      </c>
      <c r="AG46" s="18">
        <v>30</v>
      </c>
      <c r="AH46" s="19">
        <f t="shared" si="66"/>
        <v>40</v>
      </c>
      <c r="AI46" s="18">
        <v>26</v>
      </c>
      <c r="AJ46" s="19">
        <v>14</v>
      </c>
      <c r="AK46" s="5"/>
      <c r="AL46" s="5"/>
      <c r="AM46" s="5"/>
      <c r="AN46" s="5"/>
      <c r="AO46" s="30" t="s">
        <v>209</v>
      </c>
      <c r="AP46" s="5"/>
      <c r="AQ46" s="5" t="s">
        <v>201</v>
      </c>
      <c r="AR46" s="5"/>
      <c r="AS46" s="5" t="s">
        <v>202</v>
      </c>
      <c r="AT46" s="326"/>
      <c r="AU46" s="18">
        <v>45</v>
      </c>
      <c r="AV46" s="19">
        <f t="shared" si="61"/>
        <v>100</v>
      </c>
      <c r="AW46" s="18">
        <v>37</v>
      </c>
      <c r="AX46" s="18">
        <v>63</v>
      </c>
      <c r="AY46" s="18">
        <v>50</v>
      </c>
      <c r="AZ46" s="19">
        <f t="shared" si="62"/>
        <v>100</v>
      </c>
      <c r="BA46" s="18">
        <v>35</v>
      </c>
      <c r="BB46" s="19">
        <v>65</v>
      </c>
      <c r="BC46" s="5"/>
      <c r="BD46" s="5"/>
      <c r="BE46" s="5"/>
      <c r="BF46" s="5"/>
      <c r="BG46" s="30" t="s">
        <v>207</v>
      </c>
      <c r="BH46" s="5"/>
      <c r="BI46" s="5" t="s">
        <v>201</v>
      </c>
      <c r="BJ46" s="5"/>
      <c r="BK46" s="5" t="s">
        <v>202</v>
      </c>
      <c r="BL46" s="12"/>
      <c r="BM46" s="18">
        <v>48</v>
      </c>
      <c r="BN46" s="19">
        <f t="shared" si="2"/>
        <v>105</v>
      </c>
      <c r="BO46" s="18">
        <v>44</v>
      </c>
      <c r="BP46" s="18">
        <v>61</v>
      </c>
      <c r="BQ46" s="18">
        <v>37</v>
      </c>
      <c r="BR46" s="19">
        <f t="shared" si="53"/>
        <v>95</v>
      </c>
      <c r="BS46" s="18">
        <v>43</v>
      </c>
      <c r="BT46" s="19">
        <v>52</v>
      </c>
      <c r="BU46" s="5"/>
      <c r="BV46" s="5"/>
      <c r="BW46" s="5"/>
      <c r="BX46" s="5"/>
      <c r="BY46" s="30" t="s">
        <v>467</v>
      </c>
      <c r="BZ46" s="5"/>
      <c r="CA46" s="5" t="s">
        <v>201</v>
      </c>
      <c r="CB46" s="5"/>
      <c r="CC46" s="5" t="s">
        <v>202</v>
      </c>
      <c r="CD46" s="12"/>
      <c r="CE46" s="18">
        <v>222</v>
      </c>
      <c r="CF46" s="19">
        <f t="shared" si="51"/>
        <v>423</v>
      </c>
      <c r="CG46" s="18">
        <v>208</v>
      </c>
      <c r="CH46" s="18">
        <v>215</v>
      </c>
      <c r="CI46" s="18">
        <v>182</v>
      </c>
      <c r="CJ46" s="19">
        <f t="shared" si="52"/>
        <v>356</v>
      </c>
      <c r="CK46" s="18">
        <v>194</v>
      </c>
      <c r="CL46" s="19">
        <v>162</v>
      </c>
      <c r="CM46" s="8"/>
      <c r="CN46" s="5"/>
      <c r="CO46" s="5"/>
      <c r="CP46" s="5"/>
      <c r="CQ46" s="30" t="s">
        <v>226</v>
      </c>
      <c r="CR46" s="5"/>
      <c r="CS46" s="5" t="s">
        <v>201</v>
      </c>
      <c r="CT46" s="5"/>
      <c r="CU46" s="5" t="s">
        <v>202</v>
      </c>
      <c r="CV46" s="12"/>
      <c r="CW46" s="18">
        <v>854</v>
      </c>
      <c r="CX46" s="19">
        <f t="shared" si="46"/>
        <v>1707</v>
      </c>
      <c r="CY46" s="18">
        <v>792</v>
      </c>
      <c r="CZ46" s="18">
        <v>915</v>
      </c>
      <c r="DA46" s="18">
        <v>865</v>
      </c>
      <c r="DB46" s="19">
        <f t="shared" si="47"/>
        <v>1652</v>
      </c>
      <c r="DC46" s="18">
        <v>757</v>
      </c>
      <c r="DD46" s="19">
        <v>895</v>
      </c>
      <c r="DE46" s="5"/>
      <c r="DF46" s="5"/>
      <c r="DG46" s="5"/>
      <c r="DH46" s="5"/>
      <c r="DI46" s="30" t="s">
        <v>215</v>
      </c>
      <c r="DJ46" s="5"/>
      <c r="DK46" s="5" t="s">
        <v>201</v>
      </c>
      <c r="DL46" s="5"/>
      <c r="DM46" s="5" t="s">
        <v>202</v>
      </c>
      <c r="DN46" s="12"/>
      <c r="DO46" s="18">
        <v>519</v>
      </c>
      <c r="DP46" s="19">
        <f t="shared" si="32"/>
        <v>1143</v>
      </c>
      <c r="DQ46" s="18">
        <v>534</v>
      </c>
      <c r="DR46" s="18">
        <v>609</v>
      </c>
      <c r="DS46" s="18">
        <v>550</v>
      </c>
      <c r="DT46" s="19">
        <f t="shared" si="33"/>
        <v>1141</v>
      </c>
      <c r="DU46" s="18">
        <v>533</v>
      </c>
      <c r="DV46" s="19">
        <v>608</v>
      </c>
      <c r="DW46" s="5"/>
      <c r="DX46" s="5"/>
      <c r="DY46" s="5"/>
      <c r="DZ46" s="676" t="s">
        <v>311</v>
      </c>
      <c r="EA46" s="676"/>
      <c r="EB46" s="676"/>
      <c r="EC46" s="676"/>
      <c r="ED46" s="676"/>
      <c r="EE46" s="676"/>
      <c r="EF46" s="5"/>
      <c r="EG46" s="18">
        <f>SUM(EG47:EG51)</f>
        <v>774</v>
      </c>
      <c r="EH46" s="19">
        <f t="shared" si="48"/>
        <v>1872</v>
      </c>
      <c r="EI46" s="18">
        <f>SUM(EI47:EI51)</f>
        <v>900</v>
      </c>
      <c r="EJ46" s="18">
        <f>SUM(EJ47:EJ51)</f>
        <v>972</v>
      </c>
      <c r="EK46" s="18">
        <f>SUM(EK47:EK51)</f>
        <v>768</v>
      </c>
      <c r="EL46" s="19">
        <f t="shared" si="49"/>
        <v>1664</v>
      </c>
      <c r="EM46" s="18">
        <f>SUM(EM47:EM51)</f>
        <v>783</v>
      </c>
      <c r="EN46" s="19">
        <f>SUM(EN47:EN51)</f>
        <v>881</v>
      </c>
      <c r="EO46" s="5"/>
      <c r="EP46" s="5"/>
      <c r="EQ46" s="5"/>
      <c r="ER46" s="5"/>
      <c r="ES46" s="30" t="s">
        <v>208</v>
      </c>
      <c r="ET46" s="5"/>
      <c r="EU46" s="5" t="s">
        <v>201</v>
      </c>
      <c r="EV46" s="5"/>
      <c r="EW46" s="5" t="s">
        <v>202</v>
      </c>
      <c r="EX46" s="325"/>
      <c r="EY46" s="18">
        <v>27</v>
      </c>
      <c r="EZ46" s="19">
        <f t="shared" si="63"/>
        <v>73</v>
      </c>
      <c r="FA46" s="18">
        <v>29</v>
      </c>
      <c r="FB46" s="18">
        <v>44</v>
      </c>
      <c r="FC46" s="18">
        <v>24</v>
      </c>
      <c r="FD46" s="19">
        <f t="shared" si="64"/>
        <v>60</v>
      </c>
      <c r="FE46" s="18">
        <v>25</v>
      </c>
      <c r="FF46" s="19">
        <v>35</v>
      </c>
      <c r="FG46" s="5"/>
      <c r="FH46" s="5"/>
      <c r="FI46" s="5"/>
      <c r="FJ46" s="691" t="s">
        <v>606</v>
      </c>
      <c r="FK46" s="691"/>
      <c r="FL46" s="691"/>
      <c r="FM46" s="691"/>
      <c r="FN46" s="691"/>
      <c r="FO46" s="691"/>
      <c r="FP46" s="325"/>
      <c r="FQ46" s="18">
        <f>SUM(FQ47:FQ52)</f>
        <v>782</v>
      </c>
      <c r="FR46" s="13">
        <f aca="true" t="shared" si="68" ref="FR46:FR53">SUM(FS46:FT46)</f>
        <v>1329</v>
      </c>
      <c r="FS46" s="18">
        <f>SUM(FS47:FS52)</f>
        <v>700</v>
      </c>
      <c r="FT46" s="18">
        <f>SUM(FT47:FT52)</f>
        <v>629</v>
      </c>
      <c r="FU46" s="18">
        <f>SUM(FU47:FU52)</f>
        <v>780</v>
      </c>
      <c r="FV46" s="13">
        <f aca="true" t="shared" si="69" ref="FV46:FV53">SUM(FW46:FX46)</f>
        <v>1257</v>
      </c>
      <c r="FW46" s="18">
        <f>SUM(FW47:FW52)</f>
        <v>652</v>
      </c>
      <c r="FX46" s="19">
        <f>SUM(FX47:FX52)</f>
        <v>605</v>
      </c>
      <c r="FY46" s="8"/>
    </row>
    <row r="47" spans="1:181" ht="13.5" customHeight="1">
      <c r="A47" s="5"/>
      <c r="B47" s="5"/>
      <c r="C47" s="5"/>
      <c r="D47" s="5"/>
      <c r="E47" s="30" t="s">
        <v>211</v>
      </c>
      <c r="F47" s="5"/>
      <c r="G47" s="5" t="s">
        <v>201</v>
      </c>
      <c r="H47" s="5"/>
      <c r="I47" s="5" t="s">
        <v>202</v>
      </c>
      <c r="J47" s="12"/>
      <c r="K47" s="18">
        <v>5</v>
      </c>
      <c r="L47" s="19">
        <f t="shared" si="56"/>
        <v>9</v>
      </c>
      <c r="M47" s="18">
        <v>2</v>
      </c>
      <c r="N47" s="18">
        <v>7</v>
      </c>
      <c r="O47" s="189">
        <v>5</v>
      </c>
      <c r="P47" s="19">
        <f t="shared" si="57"/>
        <v>9</v>
      </c>
      <c r="Q47" s="18">
        <v>4</v>
      </c>
      <c r="R47" s="19">
        <v>5</v>
      </c>
      <c r="S47" s="5"/>
      <c r="T47" s="5"/>
      <c r="U47" s="5"/>
      <c r="V47" s="5"/>
      <c r="W47" s="30" t="s">
        <v>211</v>
      </c>
      <c r="X47" s="5"/>
      <c r="Y47" s="5" t="s">
        <v>201</v>
      </c>
      <c r="Z47" s="5"/>
      <c r="AA47" s="5" t="s">
        <v>202</v>
      </c>
      <c r="AB47" s="12"/>
      <c r="AC47" s="18">
        <v>35</v>
      </c>
      <c r="AD47" s="18">
        <f t="shared" si="65"/>
        <v>55</v>
      </c>
      <c r="AE47" s="18">
        <v>30</v>
      </c>
      <c r="AF47" s="18">
        <v>25</v>
      </c>
      <c r="AG47" s="18">
        <v>30</v>
      </c>
      <c r="AH47" s="19">
        <f t="shared" si="66"/>
        <v>48</v>
      </c>
      <c r="AI47" s="18">
        <v>29</v>
      </c>
      <c r="AJ47" s="19">
        <v>19</v>
      </c>
      <c r="AK47" s="5"/>
      <c r="AL47" s="5"/>
      <c r="AM47" s="5"/>
      <c r="AN47" s="5"/>
      <c r="AO47" s="30" t="s">
        <v>210</v>
      </c>
      <c r="AP47" s="5"/>
      <c r="AQ47" s="5" t="s">
        <v>201</v>
      </c>
      <c r="AR47" s="5"/>
      <c r="AS47" s="5" t="s">
        <v>202</v>
      </c>
      <c r="AT47" s="326"/>
      <c r="AU47" s="18">
        <v>26</v>
      </c>
      <c r="AV47" s="19">
        <f t="shared" si="61"/>
        <v>44</v>
      </c>
      <c r="AW47" s="18">
        <v>18</v>
      </c>
      <c r="AX47" s="18">
        <v>26</v>
      </c>
      <c r="AY47" s="18">
        <v>26</v>
      </c>
      <c r="AZ47" s="19">
        <f t="shared" si="62"/>
        <v>46</v>
      </c>
      <c r="BA47" s="18">
        <v>17</v>
      </c>
      <c r="BB47" s="19">
        <v>29</v>
      </c>
      <c r="BC47" s="5"/>
      <c r="BD47" s="5"/>
      <c r="BE47" s="5"/>
      <c r="BF47" s="5"/>
      <c r="BG47" s="30" t="s">
        <v>208</v>
      </c>
      <c r="BH47" s="5"/>
      <c r="BI47" s="5" t="s">
        <v>201</v>
      </c>
      <c r="BJ47" s="5"/>
      <c r="BK47" s="5" t="s">
        <v>202</v>
      </c>
      <c r="BL47" s="12"/>
      <c r="BM47" s="18">
        <v>35</v>
      </c>
      <c r="BN47" s="19">
        <f t="shared" si="2"/>
        <v>76</v>
      </c>
      <c r="BO47" s="18">
        <v>34</v>
      </c>
      <c r="BP47" s="18">
        <v>42</v>
      </c>
      <c r="BQ47" s="18">
        <v>38</v>
      </c>
      <c r="BR47" s="19">
        <f t="shared" si="53"/>
        <v>92</v>
      </c>
      <c r="BS47" s="18">
        <v>36</v>
      </c>
      <c r="BT47" s="19">
        <v>56</v>
      </c>
      <c r="BU47" s="5"/>
      <c r="BV47" s="5"/>
      <c r="BW47" s="5"/>
      <c r="BX47" s="5"/>
      <c r="BY47" s="30" t="s">
        <v>226</v>
      </c>
      <c r="BZ47" s="5"/>
      <c r="CA47" s="5" t="s">
        <v>201</v>
      </c>
      <c r="CB47" s="5"/>
      <c r="CC47" s="5" t="s">
        <v>202</v>
      </c>
      <c r="CD47" s="12"/>
      <c r="CE47" s="18">
        <v>626</v>
      </c>
      <c r="CF47" s="19">
        <f t="shared" si="51"/>
        <v>1331</v>
      </c>
      <c r="CG47" s="18">
        <v>621</v>
      </c>
      <c r="CH47" s="18">
        <v>710</v>
      </c>
      <c r="CI47" s="18">
        <v>569</v>
      </c>
      <c r="CJ47" s="19">
        <f t="shared" si="52"/>
        <v>1171</v>
      </c>
      <c r="CK47" s="18">
        <v>553</v>
      </c>
      <c r="CL47" s="19">
        <v>618</v>
      </c>
      <c r="CM47" s="8"/>
      <c r="CN47" s="5"/>
      <c r="CO47" s="5"/>
      <c r="CP47" s="5"/>
      <c r="CQ47" s="30" t="s">
        <v>207</v>
      </c>
      <c r="CR47" s="5"/>
      <c r="CS47" s="5" t="s">
        <v>201</v>
      </c>
      <c r="CT47" s="5"/>
      <c r="CU47" s="5" t="s">
        <v>202</v>
      </c>
      <c r="CV47" s="12"/>
      <c r="CW47" s="18">
        <v>778</v>
      </c>
      <c r="CX47" s="19">
        <f t="shared" si="46"/>
        <v>1455</v>
      </c>
      <c r="CY47" s="18">
        <v>693</v>
      </c>
      <c r="CZ47" s="18">
        <v>762</v>
      </c>
      <c r="DA47" s="18">
        <v>720</v>
      </c>
      <c r="DB47" s="19">
        <f t="shared" si="47"/>
        <v>1320</v>
      </c>
      <c r="DC47" s="18">
        <v>632</v>
      </c>
      <c r="DD47" s="19">
        <v>688</v>
      </c>
      <c r="DE47" s="5"/>
      <c r="DF47" s="5"/>
      <c r="DG47" s="5"/>
      <c r="DH47" s="676" t="s">
        <v>303</v>
      </c>
      <c r="DI47" s="676"/>
      <c r="DJ47" s="676"/>
      <c r="DK47" s="676"/>
      <c r="DL47" s="676"/>
      <c r="DM47" s="676"/>
      <c r="DN47" s="5"/>
      <c r="DO47" s="18">
        <f aca="true" t="shared" si="70" ref="DO47:DV47">SUM(DO48:DO54)</f>
        <v>1148</v>
      </c>
      <c r="DP47" s="19">
        <f t="shared" si="70"/>
        <v>2421</v>
      </c>
      <c r="DQ47" s="18">
        <f t="shared" si="70"/>
        <v>1128</v>
      </c>
      <c r="DR47" s="18">
        <f t="shared" si="70"/>
        <v>1293</v>
      </c>
      <c r="DS47" s="18">
        <f t="shared" si="70"/>
        <v>1105</v>
      </c>
      <c r="DT47" s="19">
        <f t="shared" si="70"/>
        <v>2102</v>
      </c>
      <c r="DU47" s="18">
        <f t="shared" si="70"/>
        <v>985</v>
      </c>
      <c r="DV47" s="19">
        <f t="shared" si="70"/>
        <v>1117</v>
      </c>
      <c r="DW47" s="5"/>
      <c r="DX47" s="5"/>
      <c r="DY47" s="5"/>
      <c r="DZ47" s="5"/>
      <c r="EA47" s="30" t="s">
        <v>467</v>
      </c>
      <c r="EB47" s="5"/>
      <c r="EC47" s="5" t="s">
        <v>201</v>
      </c>
      <c r="ED47" s="5"/>
      <c r="EE47" s="5" t="s">
        <v>202</v>
      </c>
      <c r="EF47" s="12"/>
      <c r="EG47" s="18">
        <v>269</v>
      </c>
      <c r="EH47" s="19">
        <f t="shared" si="48"/>
        <v>543</v>
      </c>
      <c r="EI47" s="18">
        <v>264</v>
      </c>
      <c r="EJ47" s="18">
        <v>279</v>
      </c>
      <c r="EK47" s="18">
        <v>253</v>
      </c>
      <c r="EL47" s="19">
        <f t="shared" si="49"/>
        <v>460</v>
      </c>
      <c r="EM47" s="18">
        <v>220</v>
      </c>
      <c r="EN47" s="19">
        <v>240</v>
      </c>
      <c r="EO47" s="5"/>
      <c r="EP47" s="5"/>
      <c r="EQ47" s="5"/>
      <c r="ER47" s="676" t="s">
        <v>551</v>
      </c>
      <c r="ES47" s="676"/>
      <c r="ET47" s="676"/>
      <c r="EU47" s="676"/>
      <c r="EV47" s="676"/>
      <c r="EW47" s="676"/>
      <c r="EX47" s="325"/>
      <c r="EY47" s="18">
        <f>SUM(EY48:EY49)</f>
        <v>103</v>
      </c>
      <c r="EZ47" s="19">
        <f t="shared" si="63"/>
        <v>230</v>
      </c>
      <c r="FA47" s="18">
        <f>SUM(FA48:FA49)</f>
        <v>102</v>
      </c>
      <c r="FB47" s="18">
        <f>SUM(FB48:FB49)</f>
        <v>128</v>
      </c>
      <c r="FC47" s="18">
        <f>SUM(FC48:FC49)</f>
        <v>100</v>
      </c>
      <c r="FD47" s="19">
        <f t="shared" si="64"/>
        <v>204</v>
      </c>
      <c r="FE47" s="18">
        <f>SUM(FE48:FE49)</f>
        <v>85</v>
      </c>
      <c r="FF47" s="19">
        <f>SUM(FF48:FF49)</f>
        <v>119</v>
      </c>
      <c r="FG47" s="5"/>
      <c r="FH47" s="5"/>
      <c r="FI47" s="5"/>
      <c r="FJ47" s="30"/>
      <c r="FK47" s="30" t="s">
        <v>467</v>
      </c>
      <c r="FL47" s="5"/>
      <c r="FM47" s="5" t="s">
        <v>201</v>
      </c>
      <c r="FN47" s="5"/>
      <c r="FO47" s="5" t="s">
        <v>202</v>
      </c>
      <c r="FP47" s="325"/>
      <c r="FQ47" s="18">
        <v>133</v>
      </c>
      <c r="FR47" s="13">
        <f t="shared" si="68"/>
        <v>184</v>
      </c>
      <c r="FS47" s="18">
        <v>101</v>
      </c>
      <c r="FT47" s="18">
        <v>83</v>
      </c>
      <c r="FU47" s="18">
        <v>142</v>
      </c>
      <c r="FV47" s="13">
        <f t="shared" si="69"/>
        <v>176</v>
      </c>
      <c r="FW47" s="18">
        <v>102</v>
      </c>
      <c r="FX47" s="19">
        <v>74</v>
      </c>
      <c r="FY47" s="8"/>
    </row>
    <row r="48" spans="1:181" ht="13.5" customHeight="1">
      <c r="A48" s="5"/>
      <c r="B48" s="5"/>
      <c r="C48" s="5"/>
      <c r="D48" s="5"/>
      <c r="E48" s="30" t="s">
        <v>213</v>
      </c>
      <c r="F48" s="5"/>
      <c r="G48" s="5" t="s">
        <v>201</v>
      </c>
      <c r="H48" s="5"/>
      <c r="I48" s="5" t="s">
        <v>202</v>
      </c>
      <c r="J48" s="12"/>
      <c r="K48" s="18">
        <v>21</v>
      </c>
      <c r="L48" s="19">
        <f t="shared" si="56"/>
        <v>33</v>
      </c>
      <c r="M48" s="18">
        <v>16</v>
      </c>
      <c r="N48" s="18">
        <v>17</v>
      </c>
      <c r="O48" s="189">
        <v>21</v>
      </c>
      <c r="P48" s="19">
        <f t="shared" si="57"/>
        <v>31</v>
      </c>
      <c r="Q48" s="18">
        <v>16</v>
      </c>
      <c r="R48" s="19">
        <v>15</v>
      </c>
      <c r="S48" s="5"/>
      <c r="T48" s="5"/>
      <c r="U48" s="5"/>
      <c r="V48" s="5"/>
      <c r="W48" s="30" t="s">
        <v>213</v>
      </c>
      <c r="X48" s="5"/>
      <c r="Y48" s="5" t="s">
        <v>201</v>
      </c>
      <c r="Z48" s="5"/>
      <c r="AA48" s="5" t="s">
        <v>202</v>
      </c>
      <c r="AB48" s="12"/>
      <c r="AC48" s="18">
        <v>17</v>
      </c>
      <c r="AD48" s="18">
        <f t="shared" si="65"/>
        <v>41</v>
      </c>
      <c r="AE48" s="18">
        <v>17</v>
      </c>
      <c r="AF48" s="18">
        <v>24</v>
      </c>
      <c r="AG48" s="18">
        <v>17</v>
      </c>
      <c r="AH48" s="19">
        <f t="shared" si="66"/>
        <v>34</v>
      </c>
      <c r="AI48" s="18">
        <v>15</v>
      </c>
      <c r="AJ48" s="19">
        <v>19</v>
      </c>
      <c r="AK48" s="5"/>
      <c r="AL48" s="5"/>
      <c r="AM48" s="5"/>
      <c r="AN48" s="5"/>
      <c r="AO48" s="30" t="s">
        <v>211</v>
      </c>
      <c r="AP48" s="5"/>
      <c r="AQ48" s="5" t="s">
        <v>201</v>
      </c>
      <c r="AR48" s="5"/>
      <c r="AS48" s="5" t="s">
        <v>202</v>
      </c>
      <c r="AT48" s="326"/>
      <c r="AU48" s="18">
        <v>41</v>
      </c>
      <c r="AV48" s="19">
        <f t="shared" si="61"/>
        <v>79</v>
      </c>
      <c r="AW48" s="18">
        <v>31</v>
      </c>
      <c r="AX48" s="18">
        <v>48</v>
      </c>
      <c r="AY48" s="18">
        <v>39</v>
      </c>
      <c r="AZ48" s="19">
        <f t="shared" si="62"/>
        <v>69</v>
      </c>
      <c r="BA48" s="18">
        <v>28</v>
      </c>
      <c r="BB48" s="19">
        <v>41</v>
      </c>
      <c r="BC48" s="5"/>
      <c r="BD48" s="5"/>
      <c r="BE48" s="5"/>
      <c r="BF48" s="5"/>
      <c r="BG48" s="30" t="s">
        <v>209</v>
      </c>
      <c r="BH48" s="5"/>
      <c r="BI48" s="5" t="s">
        <v>201</v>
      </c>
      <c r="BJ48" s="5"/>
      <c r="BK48" s="5" t="s">
        <v>202</v>
      </c>
      <c r="BL48" s="12"/>
      <c r="BM48" s="18">
        <v>64</v>
      </c>
      <c r="BN48" s="19">
        <f t="shared" si="2"/>
        <v>126</v>
      </c>
      <c r="BO48" s="18">
        <v>69</v>
      </c>
      <c r="BP48" s="18">
        <v>57</v>
      </c>
      <c r="BQ48" s="18">
        <v>46</v>
      </c>
      <c r="BR48" s="19">
        <f t="shared" si="53"/>
        <v>97</v>
      </c>
      <c r="BS48" s="18">
        <v>42</v>
      </c>
      <c r="BT48" s="19">
        <v>55</v>
      </c>
      <c r="BU48" s="5"/>
      <c r="BV48" s="5"/>
      <c r="BW48" s="5"/>
      <c r="BX48" s="5"/>
      <c r="BY48" s="30" t="s">
        <v>207</v>
      </c>
      <c r="BZ48" s="5"/>
      <c r="CA48" s="5" t="s">
        <v>201</v>
      </c>
      <c r="CB48" s="5"/>
      <c r="CC48" s="5" t="s">
        <v>202</v>
      </c>
      <c r="CD48" s="12"/>
      <c r="CE48" s="18">
        <v>320</v>
      </c>
      <c r="CF48" s="19">
        <f t="shared" si="51"/>
        <v>681</v>
      </c>
      <c r="CG48" s="18">
        <v>303</v>
      </c>
      <c r="CH48" s="18">
        <v>378</v>
      </c>
      <c r="CI48" s="18">
        <v>280</v>
      </c>
      <c r="CJ48" s="19">
        <f t="shared" si="52"/>
        <v>581</v>
      </c>
      <c r="CK48" s="18">
        <v>247</v>
      </c>
      <c r="CL48" s="19">
        <v>334</v>
      </c>
      <c r="CM48" s="8"/>
      <c r="CN48" s="5"/>
      <c r="CO48" s="5"/>
      <c r="CP48" s="5"/>
      <c r="CQ48" s="30" t="s">
        <v>208</v>
      </c>
      <c r="CR48" s="5"/>
      <c r="CS48" s="5" t="s">
        <v>201</v>
      </c>
      <c r="CT48" s="5"/>
      <c r="CU48" s="5" t="s">
        <v>202</v>
      </c>
      <c r="CV48" s="12"/>
      <c r="CW48" s="18">
        <v>591</v>
      </c>
      <c r="CX48" s="19">
        <f t="shared" si="46"/>
        <v>1219</v>
      </c>
      <c r="CY48" s="18">
        <v>561</v>
      </c>
      <c r="CZ48" s="18">
        <v>658</v>
      </c>
      <c r="DA48" s="18">
        <v>586</v>
      </c>
      <c r="DB48" s="19">
        <f t="shared" si="47"/>
        <v>1156</v>
      </c>
      <c r="DC48" s="18">
        <v>534</v>
      </c>
      <c r="DD48" s="19">
        <v>622</v>
      </c>
      <c r="DE48" s="5"/>
      <c r="DF48" s="5"/>
      <c r="DG48" s="5"/>
      <c r="DH48" s="5"/>
      <c r="DI48" s="30" t="s">
        <v>476</v>
      </c>
      <c r="DJ48" s="5"/>
      <c r="DK48" s="5" t="s">
        <v>201</v>
      </c>
      <c r="DL48" s="5"/>
      <c r="DM48" s="5" t="s">
        <v>202</v>
      </c>
      <c r="DN48" s="12"/>
      <c r="DO48" s="18">
        <v>0</v>
      </c>
      <c r="DP48" s="19">
        <f aca="true" t="shared" si="71" ref="DP48:DP55">SUM(DQ48:DR48)</f>
        <v>0</v>
      </c>
      <c r="DQ48" s="18">
        <v>0</v>
      </c>
      <c r="DR48" s="18">
        <v>0</v>
      </c>
      <c r="DS48" s="20" t="s">
        <v>762</v>
      </c>
      <c r="DT48" s="19">
        <f aca="true" t="shared" si="72" ref="DT48:DT55">SUM(DU48:DV48)</f>
        <v>0</v>
      </c>
      <c r="DU48" s="20" t="s">
        <v>762</v>
      </c>
      <c r="DV48" s="307" t="s">
        <v>762</v>
      </c>
      <c r="DW48" s="5"/>
      <c r="DX48" s="5"/>
      <c r="DY48" s="5"/>
      <c r="DZ48" s="5"/>
      <c r="EA48" s="30" t="s">
        <v>226</v>
      </c>
      <c r="EB48" s="5"/>
      <c r="EC48" s="5" t="s">
        <v>201</v>
      </c>
      <c r="ED48" s="5"/>
      <c r="EE48" s="5" t="s">
        <v>202</v>
      </c>
      <c r="EF48" s="12"/>
      <c r="EG48" s="18">
        <v>66</v>
      </c>
      <c r="EH48" s="19">
        <f t="shared" si="48"/>
        <v>137</v>
      </c>
      <c r="EI48" s="18">
        <v>74</v>
      </c>
      <c r="EJ48" s="18">
        <v>63</v>
      </c>
      <c r="EK48" s="18">
        <v>64</v>
      </c>
      <c r="EL48" s="19">
        <f t="shared" si="49"/>
        <v>103</v>
      </c>
      <c r="EM48" s="18">
        <v>53</v>
      </c>
      <c r="EN48" s="19">
        <v>50</v>
      </c>
      <c r="EO48" s="5"/>
      <c r="EP48" s="5"/>
      <c r="EQ48" s="5"/>
      <c r="ER48" s="5"/>
      <c r="ES48" s="30" t="s">
        <v>467</v>
      </c>
      <c r="ET48" s="5"/>
      <c r="EU48" s="5" t="s">
        <v>201</v>
      </c>
      <c r="EV48" s="5"/>
      <c r="EW48" s="5" t="s">
        <v>202</v>
      </c>
      <c r="EX48" s="325"/>
      <c r="EY48" s="18">
        <v>73</v>
      </c>
      <c r="EZ48" s="19">
        <f t="shared" si="63"/>
        <v>173</v>
      </c>
      <c r="FA48" s="18">
        <v>78</v>
      </c>
      <c r="FB48" s="18">
        <v>95</v>
      </c>
      <c r="FC48" s="18">
        <v>72</v>
      </c>
      <c r="FD48" s="19">
        <f t="shared" si="64"/>
        <v>151</v>
      </c>
      <c r="FE48" s="18">
        <v>65</v>
      </c>
      <c r="FF48" s="19">
        <v>86</v>
      </c>
      <c r="FG48" s="5"/>
      <c r="FH48" s="5"/>
      <c r="FI48" s="5"/>
      <c r="FJ48" s="30"/>
      <c r="FK48" s="30" t="s">
        <v>226</v>
      </c>
      <c r="FL48" s="5"/>
      <c r="FM48" s="5" t="s">
        <v>201</v>
      </c>
      <c r="FN48" s="5"/>
      <c r="FO48" s="5" t="s">
        <v>202</v>
      </c>
      <c r="FP48" s="325"/>
      <c r="FQ48" s="18">
        <v>170</v>
      </c>
      <c r="FR48" s="13">
        <f t="shared" si="68"/>
        <v>252</v>
      </c>
      <c r="FS48" s="18">
        <v>146</v>
      </c>
      <c r="FT48" s="18">
        <v>106</v>
      </c>
      <c r="FU48" s="18">
        <v>150</v>
      </c>
      <c r="FV48" s="13">
        <f t="shared" si="69"/>
        <v>236</v>
      </c>
      <c r="FW48" s="18">
        <v>134</v>
      </c>
      <c r="FX48" s="19">
        <v>102</v>
      </c>
      <c r="FY48" s="8"/>
    </row>
    <row r="49" spans="1:181" ht="13.5" customHeight="1">
      <c r="A49" s="5"/>
      <c r="B49" s="5"/>
      <c r="C49" s="5"/>
      <c r="D49" s="5"/>
      <c r="E49" s="30" t="s">
        <v>214</v>
      </c>
      <c r="F49" s="5"/>
      <c r="G49" s="5" t="s">
        <v>201</v>
      </c>
      <c r="H49" s="5"/>
      <c r="I49" s="5" t="s">
        <v>202</v>
      </c>
      <c r="J49" s="12"/>
      <c r="K49" s="18">
        <v>50</v>
      </c>
      <c r="L49" s="19">
        <f t="shared" si="56"/>
        <v>56</v>
      </c>
      <c r="M49" s="18">
        <v>30</v>
      </c>
      <c r="N49" s="18">
        <v>26</v>
      </c>
      <c r="O49" s="189">
        <v>60</v>
      </c>
      <c r="P49" s="19">
        <f t="shared" si="57"/>
        <v>70</v>
      </c>
      <c r="Q49" s="18">
        <v>44</v>
      </c>
      <c r="R49" s="19">
        <v>26</v>
      </c>
      <c r="S49" s="5"/>
      <c r="T49" s="5"/>
      <c r="U49" s="5"/>
      <c r="V49" s="5"/>
      <c r="W49" s="30" t="s">
        <v>214</v>
      </c>
      <c r="X49" s="5"/>
      <c r="Y49" s="5" t="s">
        <v>201</v>
      </c>
      <c r="Z49" s="5"/>
      <c r="AA49" s="5" t="s">
        <v>202</v>
      </c>
      <c r="AB49" s="12"/>
      <c r="AC49" s="18">
        <v>55</v>
      </c>
      <c r="AD49" s="18">
        <f t="shared" si="65"/>
        <v>102</v>
      </c>
      <c r="AE49" s="18">
        <v>47</v>
      </c>
      <c r="AF49" s="18">
        <v>55</v>
      </c>
      <c r="AG49" s="18">
        <v>51</v>
      </c>
      <c r="AH49" s="19">
        <f t="shared" si="66"/>
        <v>87</v>
      </c>
      <c r="AI49" s="18">
        <v>38</v>
      </c>
      <c r="AJ49" s="19">
        <v>49</v>
      </c>
      <c r="AK49" s="5"/>
      <c r="AL49" s="5"/>
      <c r="AM49" s="5"/>
      <c r="AN49" s="5"/>
      <c r="AO49" s="30" t="s">
        <v>213</v>
      </c>
      <c r="AP49" s="5"/>
      <c r="AQ49" s="5" t="s">
        <v>201</v>
      </c>
      <c r="AR49" s="5"/>
      <c r="AS49" s="5" t="s">
        <v>202</v>
      </c>
      <c r="AT49" s="326"/>
      <c r="AU49" s="18">
        <v>96</v>
      </c>
      <c r="AV49" s="19">
        <f t="shared" si="61"/>
        <v>156</v>
      </c>
      <c r="AW49" s="18">
        <v>85</v>
      </c>
      <c r="AX49" s="18">
        <v>71</v>
      </c>
      <c r="AY49" s="18">
        <v>97</v>
      </c>
      <c r="AZ49" s="19">
        <f t="shared" si="62"/>
        <v>148</v>
      </c>
      <c r="BA49" s="18">
        <v>72</v>
      </c>
      <c r="BB49" s="19">
        <v>76</v>
      </c>
      <c r="BC49" s="5"/>
      <c r="BD49" s="5"/>
      <c r="BE49" s="5"/>
      <c r="BF49" s="5"/>
      <c r="BG49" s="30" t="s">
        <v>210</v>
      </c>
      <c r="BH49" s="5"/>
      <c r="BI49" s="5" t="s">
        <v>201</v>
      </c>
      <c r="BJ49" s="5"/>
      <c r="BK49" s="5" t="s">
        <v>202</v>
      </c>
      <c r="BL49" s="12"/>
      <c r="BM49" s="18">
        <v>41</v>
      </c>
      <c r="BN49" s="19">
        <f t="shared" si="2"/>
        <v>74</v>
      </c>
      <c r="BO49" s="18">
        <v>33</v>
      </c>
      <c r="BP49" s="18">
        <v>41</v>
      </c>
      <c r="BQ49" s="18">
        <v>35</v>
      </c>
      <c r="BR49" s="19">
        <f t="shared" si="53"/>
        <v>56</v>
      </c>
      <c r="BS49" s="18">
        <v>26</v>
      </c>
      <c r="BT49" s="19">
        <v>30</v>
      </c>
      <c r="BU49" s="5"/>
      <c r="BV49" s="5"/>
      <c r="BW49" s="5"/>
      <c r="BX49" s="5"/>
      <c r="BY49" s="30" t="s">
        <v>208</v>
      </c>
      <c r="BZ49" s="5"/>
      <c r="CA49" s="5" t="s">
        <v>201</v>
      </c>
      <c r="CB49" s="5"/>
      <c r="CC49" s="5" t="s">
        <v>202</v>
      </c>
      <c r="CD49" s="12"/>
      <c r="CE49" s="18">
        <v>709</v>
      </c>
      <c r="CF49" s="19">
        <f t="shared" si="51"/>
        <v>1463</v>
      </c>
      <c r="CG49" s="18">
        <v>638</v>
      </c>
      <c r="CH49" s="18">
        <v>825</v>
      </c>
      <c r="CI49" s="18">
        <v>671</v>
      </c>
      <c r="CJ49" s="19">
        <f t="shared" si="52"/>
        <v>1317</v>
      </c>
      <c r="CK49" s="18">
        <v>591</v>
      </c>
      <c r="CL49" s="19">
        <v>726</v>
      </c>
      <c r="CM49" s="8"/>
      <c r="CN49" s="5"/>
      <c r="CO49" s="5"/>
      <c r="CP49" s="676" t="s">
        <v>297</v>
      </c>
      <c r="CQ49" s="676"/>
      <c r="CR49" s="676"/>
      <c r="CS49" s="676"/>
      <c r="CT49" s="676"/>
      <c r="CU49" s="676"/>
      <c r="CV49" s="5"/>
      <c r="CW49" s="18">
        <f>SUM(CW50:CW51,CW52:CW53)</f>
        <v>2198</v>
      </c>
      <c r="CX49" s="19">
        <f t="shared" si="46"/>
        <v>4696</v>
      </c>
      <c r="CY49" s="18">
        <f>SUM(CY50:CY51,CY52:CY53)</f>
        <v>2195</v>
      </c>
      <c r="CZ49" s="18">
        <f>SUM(CZ50:CZ51,CZ52:CZ53)</f>
        <v>2501</v>
      </c>
      <c r="DA49" s="18">
        <f>SUM(DA50:DA51,DA52:DA53)</f>
        <v>2128</v>
      </c>
      <c r="DB49" s="19">
        <f t="shared" si="47"/>
        <v>4506</v>
      </c>
      <c r="DC49" s="18">
        <f>SUM(DC50:DC51,DC52:DC53)</f>
        <v>2127</v>
      </c>
      <c r="DD49" s="19">
        <f>SUM(DD50:DD51,DD52:DD53)</f>
        <v>2379</v>
      </c>
      <c r="DE49" s="5"/>
      <c r="DF49" s="5"/>
      <c r="DG49" s="5"/>
      <c r="DH49" s="5"/>
      <c r="DI49" s="30" t="s">
        <v>207</v>
      </c>
      <c r="DJ49" s="5"/>
      <c r="DK49" s="5" t="s">
        <v>201</v>
      </c>
      <c r="DL49" s="5"/>
      <c r="DM49" s="5" t="s">
        <v>202</v>
      </c>
      <c r="DN49" s="12"/>
      <c r="DO49" s="18">
        <v>199</v>
      </c>
      <c r="DP49" s="19">
        <f t="shared" si="71"/>
        <v>371</v>
      </c>
      <c r="DQ49" s="18">
        <v>155</v>
      </c>
      <c r="DR49" s="18">
        <v>216</v>
      </c>
      <c r="DS49" s="18">
        <v>110</v>
      </c>
      <c r="DT49" s="19">
        <f t="shared" si="72"/>
        <v>226</v>
      </c>
      <c r="DU49" s="18">
        <v>103</v>
      </c>
      <c r="DV49" s="19">
        <v>123</v>
      </c>
      <c r="DW49" s="5"/>
      <c r="DX49" s="5"/>
      <c r="DY49" s="5"/>
      <c r="DZ49" s="5"/>
      <c r="EA49" s="30" t="s">
        <v>207</v>
      </c>
      <c r="EB49" s="5"/>
      <c r="EC49" s="5" t="s">
        <v>201</v>
      </c>
      <c r="ED49" s="5"/>
      <c r="EE49" s="5" t="s">
        <v>202</v>
      </c>
      <c r="EF49" s="12"/>
      <c r="EG49" s="18">
        <v>253</v>
      </c>
      <c r="EH49" s="19">
        <f t="shared" si="48"/>
        <v>625</v>
      </c>
      <c r="EI49" s="18">
        <v>308</v>
      </c>
      <c r="EJ49" s="18">
        <v>317</v>
      </c>
      <c r="EK49" s="18">
        <v>237</v>
      </c>
      <c r="EL49" s="19">
        <f t="shared" si="49"/>
        <v>559</v>
      </c>
      <c r="EM49" s="18">
        <v>269</v>
      </c>
      <c r="EN49" s="19">
        <v>290</v>
      </c>
      <c r="EO49" s="5"/>
      <c r="EP49" s="5"/>
      <c r="EQ49" s="5"/>
      <c r="ER49" s="5"/>
      <c r="ES49" s="30" t="s">
        <v>226</v>
      </c>
      <c r="ET49" s="5"/>
      <c r="EU49" s="5" t="s">
        <v>201</v>
      </c>
      <c r="EV49" s="5"/>
      <c r="EW49" s="5" t="s">
        <v>202</v>
      </c>
      <c r="EX49" s="325"/>
      <c r="EY49" s="18">
        <v>30</v>
      </c>
      <c r="EZ49" s="19">
        <f t="shared" si="63"/>
        <v>57</v>
      </c>
      <c r="FA49" s="18">
        <v>24</v>
      </c>
      <c r="FB49" s="18">
        <v>33</v>
      </c>
      <c r="FC49" s="18">
        <v>28</v>
      </c>
      <c r="FD49" s="19">
        <f t="shared" si="64"/>
        <v>53</v>
      </c>
      <c r="FE49" s="18">
        <v>20</v>
      </c>
      <c r="FF49" s="19">
        <v>33</v>
      </c>
      <c r="FG49" s="5"/>
      <c r="FH49" s="5"/>
      <c r="FI49" s="5"/>
      <c r="FJ49" s="30"/>
      <c r="FK49" s="30" t="s">
        <v>207</v>
      </c>
      <c r="FL49" s="5"/>
      <c r="FM49" s="5" t="s">
        <v>201</v>
      </c>
      <c r="FN49" s="5"/>
      <c r="FO49" s="5" t="s">
        <v>202</v>
      </c>
      <c r="FP49" s="325"/>
      <c r="FQ49" s="18">
        <v>145</v>
      </c>
      <c r="FR49" s="13">
        <f t="shared" si="68"/>
        <v>317</v>
      </c>
      <c r="FS49" s="18">
        <v>153</v>
      </c>
      <c r="FT49" s="18">
        <v>164</v>
      </c>
      <c r="FU49" s="18">
        <v>163</v>
      </c>
      <c r="FV49" s="13">
        <f t="shared" si="69"/>
        <v>310</v>
      </c>
      <c r="FW49" s="18">
        <v>154</v>
      </c>
      <c r="FX49" s="19">
        <v>156</v>
      </c>
      <c r="FY49" s="8"/>
    </row>
    <row r="50" spans="1:181" ht="13.5" customHeight="1">
      <c r="A50" s="5"/>
      <c r="B50" s="5"/>
      <c r="C50" s="5"/>
      <c r="D50" s="5"/>
      <c r="E50" s="31" t="s">
        <v>215</v>
      </c>
      <c r="F50" s="5"/>
      <c r="G50" s="5" t="s">
        <v>201</v>
      </c>
      <c r="H50" s="5"/>
      <c r="I50" s="5" t="s">
        <v>202</v>
      </c>
      <c r="J50" s="12"/>
      <c r="K50" s="18">
        <v>18</v>
      </c>
      <c r="L50" s="19">
        <f t="shared" si="56"/>
        <v>21</v>
      </c>
      <c r="M50" s="18">
        <v>13</v>
      </c>
      <c r="N50" s="18">
        <v>8</v>
      </c>
      <c r="O50" s="189">
        <v>14</v>
      </c>
      <c r="P50" s="19">
        <f t="shared" si="57"/>
        <v>24</v>
      </c>
      <c r="Q50" s="18">
        <v>10</v>
      </c>
      <c r="R50" s="19">
        <v>14</v>
      </c>
      <c r="S50" s="5"/>
      <c r="T50" s="5"/>
      <c r="U50" s="5"/>
      <c r="V50" s="5"/>
      <c r="W50" s="30" t="s">
        <v>215</v>
      </c>
      <c r="X50" s="5"/>
      <c r="Y50" s="5" t="s">
        <v>201</v>
      </c>
      <c r="Z50" s="5"/>
      <c r="AA50" s="5" t="s">
        <v>202</v>
      </c>
      <c r="AB50" s="12"/>
      <c r="AC50" s="18">
        <v>14</v>
      </c>
      <c r="AD50" s="18">
        <f t="shared" si="65"/>
        <v>31</v>
      </c>
      <c r="AE50" s="18">
        <v>12</v>
      </c>
      <c r="AF50" s="18">
        <v>19</v>
      </c>
      <c r="AG50" s="18">
        <v>27</v>
      </c>
      <c r="AH50" s="19">
        <f t="shared" si="66"/>
        <v>45</v>
      </c>
      <c r="AI50" s="18">
        <v>25</v>
      </c>
      <c r="AJ50" s="19">
        <v>20</v>
      </c>
      <c r="AK50" s="5"/>
      <c r="AL50" s="5"/>
      <c r="AM50" s="5"/>
      <c r="AN50" s="5"/>
      <c r="AO50" s="30" t="s">
        <v>214</v>
      </c>
      <c r="AP50" s="5"/>
      <c r="AQ50" s="5" t="s">
        <v>201</v>
      </c>
      <c r="AR50" s="5"/>
      <c r="AS50" s="5" t="s">
        <v>202</v>
      </c>
      <c r="AT50" s="326"/>
      <c r="AU50" s="18">
        <v>133</v>
      </c>
      <c r="AV50" s="19">
        <f t="shared" si="61"/>
        <v>221</v>
      </c>
      <c r="AW50" s="18">
        <v>110</v>
      </c>
      <c r="AX50" s="18">
        <v>111</v>
      </c>
      <c r="AY50" s="18">
        <v>135</v>
      </c>
      <c r="AZ50" s="19">
        <f t="shared" si="62"/>
        <v>226</v>
      </c>
      <c r="BA50" s="18">
        <v>113</v>
      </c>
      <c r="BB50" s="19">
        <v>113</v>
      </c>
      <c r="BC50" s="5"/>
      <c r="BD50" s="5"/>
      <c r="BE50" s="5"/>
      <c r="BF50" s="5"/>
      <c r="BG50" s="30" t="s">
        <v>211</v>
      </c>
      <c r="BH50" s="5"/>
      <c r="BI50" s="5" t="s">
        <v>201</v>
      </c>
      <c r="BJ50" s="5"/>
      <c r="BK50" s="5" t="s">
        <v>202</v>
      </c>
      <c r="BL50" s="12"/>
      <c r="BM50" s="18">
        <v>67</v>
      </c>
      <c r="BN50" s="19">
        <f t="shared" si="2"/>
        <v>117</v>
      </c>
      <c r="BO50" s="18">
        <v>56</v>
      </c>
      <c r="BP50" s="18">
        <v>61</v>
      </c>
      <c r="BQ50" s="18">
        <v>74</v>
      </c>
      <c r="BR50" s="19">
        <f t="shared" si="53"/>
        <v>142</v>
      </c>
      <c r="BS50" s="18">
        <v>65</v>
      </c>
      <c r="BT50" s="19">
        <v>77</v>
      </c>
      <c r="BU50" s="70"/>
      <c r="BV50" s="5"/>
      <c r="BW50" s="5"/>
      <c r="BX50" s="5"/>
      <c r="BY50" s="30" t="s">
        <v>209</v>
      </c>
      <c r="BZ50" s="5"/>
      <c r="CA50" s="5" t="s">
        <v>201</v>
      </c>
      <c r="CB50" s="5"/>
      <c r="CC50" s="5" t="s">
        <v>202</v>
      </c>
      <c r="CD50" s="12"/>
      <c r="CE50" s="18">
        <v>341</v>
      </c>
      <c r="CF50" s="19">
        <f t="shared" si="51"/>
        <v>735</v>
      </c>
      <c r="CG50" s="18">
        <v>358</v>
      </c>
      <c r="CH50" s="18">
        <v>377</v>
      </c>
      <c r="CI50" s="18">
        <v>350</v>
      </c>
      <c r="CJ50" s="19">
        <f t="shared" si="52"/>
        <v>757</v>
      </c>
      <c r="CK50" s="18">
        <v>356</v>
      </c>
      <c r="CL50" s="19">
        <v>401</v>
      </c>
      <c r="CM50" s="8"/>
      <c r="CN50" s="5"/>
      <c r="CO50" s="5"/>
      <c r="CP50" s="5"/>
      <c r="CQ50" s="30" t="s">
        <v>467</v>
      </c>
      <c r="CR50" s="5"/>
      <c r="CS50" s="5" t="s">
        <v>201</v>
      </c>
      <c r="CT50" s="5"/>
      <c r="CU50" s="5" t="s">
        <v>202</v>
      </c>
      <c r="CV50" s="12"/>
      <c r="CW50" s="18">
        <v>544</v>
      </c>
      <c r="CX50" s="19">
        <f t="shared" si="46"/>
        <v>1171</v>
      </c>
      <c r="CY50" s="18">
        <v>551</v>
      </c>
      <c r="CZ50" s="18">
        <v>620</v>
      </c>
      <c r="DA50" s="18">
        <v>527</v>
      </c>
      <c r="DB50" s="19">
        <f t="shared" si="47"/>
        <v>1114</v>
      </c>
      <c r="DC50" s="18">
        <v>526</v>
      </c>
      <c r="DD50" s="19">
        <v>588</v>
      </c>
      <c r="DE50" s="5"/>
      <c r="DF50" s="5"/>
      <c r="DG50" s="5"/>
      <c r="DH50" s="5"/>
      <c r="DI50" s="30" t="s">
        <v>208</v>
      </c>
      <c r="DJ50" s="5"/>
      <c r="DK50" s="5" t="s">
        <v>201</v>
      </c>
      <c r="DL50" s="5"/>
      <c r="DM50" s="5" t="s">
        <v>202</v>
      </c>
      <c r="DN50" s="12"/>
      <c r="DO50" s="18">
        <v>162</v>
      </c>
      <c r="DP50" s="19">
        <f t="shared" si="71"/>
        <v>436</v>
      </c>
      <c r="DQ50" s="18">
        <v>188</v>
      </c>
      <c r="DR50" s="18">
        <v>248</v>
      </c>
      <c r="DS50" s="18">
        <v>253</v>
      </c>
      <c r="DT50" s="19">
        <f t="shared" si="72"/>
        <v>527</v>
      </c>
      <c r="DU50" s="18">
        <v>206</v>
      </c>
      <c r="DV50" s="19">
        <v>321</v>
      </c>
      <c r="DW50" s="5"/>
      <c r="DX50" s="5"/>
      <c r="DY50" s="5"/>
      <c r="DZ50" s="5"/>
      <c r="EA50" s="30" t="s">
        <v>208</v>
      </c>
      <c r="EB50" s="5"/>
      <c r="EC50" s="5" t="s">
        <v>201</v>
      </c>
      <c r="ED50" s="5"/>
      <c r="EE50" s="5" t="s">
        <v>202</v>
      </c>
      <c r="EF50" s="12"/>
      <c r="EG50" s="18">
        <v>90</v>
      </c>
      <c r="EH50" s="19">
        <f t="shared" si="48"/>
        <v>258</v>
      </c>
      <c r="EI50" s="18">
        <v>120</v>
      </c>
      <c r="EJ50" s="18">
        <v>138</v>
      </c>
      <c r="EK50" s="18">
        <v>89</v>
      </c>
      <c r="EL50" s="19">
        <f t="shared" si="49"/>
        <v>262</v>
      </c>
      <c r="EM50" s="18">
        <v>124</v>
      </c>
      <c r="EN50" s="19">
        <v>138</v>
      </c>
      <c r="EO50" s="5"/>
      <c r="EP50" s="5"/>
      <c r="EQ50" s="5"/>
      <c r="ER50" s="676" t="s">
        <v>552</v>
      </c>
      <c r="ES50" s="676"/>
      <c r="ET50" s="676"/>
      <c r="EU50" s="676"/>
      <c r="EV50" s="676"/>
      <c r="EW50" s="676"/>
      <c r="EX50" s="325"/>
      <c r="EY50" s="18">
        <v>1</v>
      </c>
      <c r="EZ50" s="19">
        <f t="shared" si="63"/>
        <v>5</v>
      </c>
      <c r="FA50" s="18">
        <v>3</v>
      </c>
      <c r="FB50" s="18">
        <v>2</v>
      </c>
      <c r="FC50" s="18">
        <v>1</v>
      </c>
      <c r="FD50" s="19">
        <f t="shared" si="64"/>
        <v>3</v>
      </c>
      <c r="FE50" s="18">
        <v>2</v>
      </c>
      <c r="FF50" s="19">
        <v>1</v>
      </c>
      <c r="FG50" s="5"/>
      <c r="FH50" s="5"/>
      <c r="FI50" s="5"/>
      <c r="FJ50" s="30"/>
      <c r="FK50" s="30" t="s">
        <v>208</v>
      </c>
      <c r="FL50" s="5"/>
      <c r="FM50" s="5" t="s">
        <v>201</v>
      </c>
      <c r="FN50" s="5"/>
      <c r="FO50" s="5" t="s">
        <v>202</v>
      </c>
      <c r="FP50" s="325"/>
      <c r="FQ50" s="18">
        <v>148</v>
      </c>
      <c r="FR50" s="13">
        <f t="shared" si="68"/>
        <v>257</v>
      </c>
      <c r="FS50" s="18">
        <v>137</v>
      </c>
      <c r="FT50" s="18">
        <v>120</v>
      </c>
      <c r="FU50" s="18">
        <v>160</v>
      </c>
      <c r="FV50" s="13">
        <f t="shared" si="69"/>
        <v>263</v>
      </c>
      <c r="FW50" s="18">
        <v>126</v>
      </c>
      <c r="FX50" s="19">
        <v>137</v>
      </c>
      <c r="FY50" s="8"/>
    </row>
    <row r="51" spans="1:181" ht="13.5" customHeight="1">
      <c r="A51" s="5"/>
      <c r="B51" s="5"/>
      <c r="C51" s="5"/>
      <c r="D51" s="5"/>
      <c r="E51" s="31" t="s">
        <v>200</v>
      </c>
      <c r="F51" s="5"/>
      <c r="G51" s="5" t="s">
        <v>201</v>
      </c>
      <c r="H51" s="5"/>
      <c r="I51" s="5" t="s">
        <v>202</v>
      </c>
      <c r="J51" s="12"/>
      <c r="K51" s="18">
        <v>7</v>
      </c>
      <c r="L51" s="19">
        <f t="shared" si="56"/>
        <v>11</v>
      </c>
      <c r="M51" s="18">
        <v>4</v>
      </c>
      <c r="N51" s="18">
        <v>7</v>
      </c>
      <c r="O51" s="189">
        <v>5</v>
      </c>
      <c r="P51" s="19">
        <f t="shared" si="57"/>
        <v>8</v>
      </c>
      <c r="Q51" s="18">
        <v>3</v>
      </c>
      <c r="R51" s="19">
        <v>5</v>
      </c>
      <c r="S51" s="5"/>
      <c r="T51" s="5"/>
      <c r="U51" s="5"/>
      <c r="V51" s="5"/>
      <c r="W51" s="30" t="s">
        <v>200</v>
      </c>
      <c r="X51" s="5"/>
      <c r="Y51" s="5" t="s">
        <v>201</v>
      </c>
      <c r="Z51" s="5"/>
      <c r="AA51" s="5" t="s">
        <v>202</v>
      </c>
      <c r="AB51" s="12"/>
      <c r="AC51" s="18">
        <v>32</v>
      </c>
      <c r="AD51" s="18">
        <f t="shared" si="65"/>
        <v>50</v>
      </c>
      <c r="AE51" s="18">
        <v>22</v>
      </c>
      <c r="AF51" s="18">
        <v>28</v>
      </c>
      <c r="AG51" s="18">
        <v>47</v>
      </c>
      <c r="AH51" s="19">
        <f t="shared" si="66"/>
        <v>74</v>
      </c>
      <c r="AI51" s="18">
        <v>41</v>
      </c>
      <c r="AJ51" s="19">
        <v>33</v>
      </c>
      <c r="AK51" s="5"/>
      <c r="AL51" s="5"/>
      <c r="AM51" s="5"/>
      <c r="AN51" s="676" t="s">
        <v>255</v>
      </c>
      <c r="AO51" s="676"/>
      <c r="AP51" s="676"/>
      <c r="AQ51" s="676"/>
      <c r="AR51" s="676"/>
      <c r="AS51" s="676"/>
      <c r="AT51" s="325"/>
      <c r="AU51" s="18">
        <v>455</v>
      </c>
      <c r="AV51" s="19">
        <f t="shared" si="61"/>
        <v>715</v>
      </c>
      <c r="AW51" s="18">
        <v>357</v>
      </c>
      <c r="AX51" s="18">
        <v>358</v>
      </c>
      <c r="AY51" s="18">
        <v>473</v>
      </c>
      <c r="AZ51" s="19">
        <f t="shared" si="62"/>
        <v>751</v>
      </c>
      <c r="BA51" s="18">
        <v>390</v>
      </c>
      <c r="BB51" s="19">
        <v>361</v>
      </c>
      <c r="BC51" s="5"/>
      <c r="BD51" s="5"/>
      <c r="BE51" s="5"/>
      <c r="BF51" s="5"/>
      <c r="BG51" s="30" t="s">
        <v>213</v>
      </c>
      <c r="BH51" s="5"/>
      <c r="BI51" s="5" t="s">
        <v>201</v>
      </c>
      <c r="BJ51" s="5"/>
      <c r="BK51" s="5" t="s">
        <v>202</v>
      </c>
      <c r="BL51" s="12"/>
      <c r="BM51" s="18">
        <v>59</v>
      </c>
      <c r="BN51" s="19">
        <f t="shared" si="2"/>
        <v>133</v>
      </c>
      <c r="BO51" s="18">
        <v>63</v>
      </c>
      <c r="BP51" s="18">
        <v>70</v>
      </c>
      <c r="BQ51" s="18">
        <v>58</v>
      </c>
      <c r="BR51" s="19">
        <f t="shared" si="53"/>
        <v>116</v>
      </c>
      <c r="BS51" s="18">
        <v>59</v>
      </c>
      <c r="BT51" s="19">
        <v>57</v>
      </c>
      <c r="BU51" s="5"/>
      <c r="BV51" s="5"/>
      <c r="BW51" s="5"/>
      <c r="BX51" s="5"/>
      <c r="BY51" s="30" t="s">
        <v>210</v>
      </c>
      <c r="BZ51" s="5"/>
      <c r="CA51" s="5" t="s">
        <v>201</v>
      </c>
      <c r="CB51" s="5"/>
      <c r="CC51" s="5" t="s">
        <v>202</v>
      </c>
      <c r="CD51" s="12"/>
      <c r="CE51" s="18">
        <v>351</v>
      </c>
      <c r="CF51" s="19">
        <f t="shared" si="51"/>
        <v>821</v>
      </c>
      <c r="CG51" s="18">
        <v>374</v>
      </c>
      <c r="CH51" s="18">
        <v>447</v>
      </c>
      <c r="CI51" s="18">
        <v>329</v>
      </c>
      <c r="CJ51" s="19">
        <f t="shared" si="52"/>
        <v>766</v>
      </c>
      <c r="CK51" s="18">
        <v>332</v>
      </c>
      <c r="CL51" s="19">
        <v>434</v>
      </c>
      <c r="CM51" s="8"/>
      <c r="CN51" s="5"/>
      <c r="CO51" s="5"/>
      <c r="CP51" s="5"/>
      <c r="CQ51" s="30" t="s">
        <v>226</v>
      </c>
      <c r="CR51" s="5"/>
      <c r="CS51" s="5" t="s">
        <v>201</v>
      </c>
      <c r="CT51" s="5"/>
      <c r="CU51" s="5" t="s">
        <v>202</v>
      </c>
      <c r="CV51" s="12"/>
      <c r="CW51" s="18">
        <v>674</v>
      </c>
      <c r="CX51" s="19">
        <f t="shared" si="46"/>
        <v>1449</v>
      </c>
      <c r="CY51" s="18">
        <v>697</v>
      </c>
      <c r="CZ51" s="18">
        <v>752</v>
      </c>
      <c r="DA51" s="18">
        <v>657</v>
      </c>
      <c r="DB51" s="19">
        <f t="shared" si="47"/>
        <v>1381</v>
      </c>
      <c r="DC51" s="18">
        <v>665</v>
      </c>
      <c r="DD51" s="19">
        <v>716</v>
      </c>
      <c r="DE51" s="5"/>
      <c r="DF51" s="5"/>
      <c r="DG51" s="5"/>
      <c r="DH51" s="5"/>
      <c r="DI51" s="30" t="s">
        <v>209</v>
      </c>
      <c r="DJ51" s="5"/>
      <c r="DK51" s="5" t="s">
        <v>201</v>
      </c>
      <c r="DL51" s="5"/>
      <c r="DM51" s="5" t="s">
        <v>202</v>
      </c>
      <c r="DN51" s="12"/>
      <c r="DO51" s="18">
        <v>261</v>
      </c>
      <c r="DP51" s="19">
        <f t="shared" si="71"/>
        <v>549</v>
      </c>
      <c r="DQ51" s="18">
        <v>246</v>
      </c>
      <c r="DR51" s="18">
        <v>303</v>
      </c>
      <c r="DS51" s="18">
        <v>252</v>
      </c>
      <c r="DT51" s="19">
        <f t="shared" si="72"/>
        <v>468</v>
      </c>
      <c r="DU51" s="18">
        <v>216</v>
      </c>
      <c r="DV51" s="19">
        <v>252</v>
      </c>
      <c r="DW51" s="5"/>
      <c r="DX51" s="5"/>
      <c r="DY51" s="5"/>
      <c r="DZ51" s="5"/>
      <c r="EA51" s="30" t="s">
        <v>209</v>
      </c>
      <c r="EB51" s="5"/>
      <c r="EC51" s="5" t="s">
        <v>201</v>
      </c>
      <c r="ED51" s="5"/>
      <c r="EE51" s="5" t="s">
        <v>202</v>
      </c>
      <c r="EF51" s="12"/>
      <c r="EG51" s="18">
        <v>96</v>
      </c>
      <c r="EH51" s="19">
        <f t="shared" si="48"/>
        <v>309</v>
      </c>
      <c r="EI51" s="18">
        <v>134</v>
      </c>
      <c r="EJ51" s="18">
        <v>175</v>
      </c>
      <c r="EK51" s="18">
        <v>125</v>
      </c>
      <c r="EL51" s="19">
        <f t="shared" si="49"/>
        <v>280</v>
      </c>
      <c r="EM51" s="18">
        <v>117</v>
      </c>
      <c r="EN51" s="19">
        <v>163</v>
      </c>
      <c r="EO51" s="5"/>
      <c r="EP51" s="5"/>
      <c r="EQ51" s="5"/>
      <c r="ER51" s="676" t="s">
        <v>552</v>
      </c>
      <c r="ES51" s="676"/>
      <c r="ET51" s="676"/>
      <c r="EU51" s="676"/>
      <c r="EV51" s="676"/>
      <c r="EW51" s="676"/>
      <c r="EX51" s="325"/>
      <c r="EY51" s="18">
        <f>SUM(EY52:EY54)</f>
        <v>191</v>
      </c>
      <c r="EZ51" s="19">
        <f t="shared" si="63"/>
        <v>382</v>
      </c>
      <c r="FA51" s="18">
        <f>SUM(FA52:FA54)</f>
        <v>176</v>
      </c>
      <c r="FB51" s="18">
        <f>SUM(FB52:FB54)</f>
        <v>206</v>
      </c>
      <c r="FC51" s="18">
        <f>SUM(FC52:FC54)</f>
        <v>176</v>
      </c>
      <c r="FD51" s="19">
        <f t="shared" si="64"/>
        <v>324</v>
      </c>
      <c r="FE51" s="18">
        <f>SUM(FE52:FE54)</f>
        <v>154</v>
      </c>
      <c r="FF51" s="19">
        <f>SUM(FF52:FF54)</f>
        <v>170</v>
      </c>
      <c r="FG51" s="5"/>
      <c r="FH51" s="5"/>
      <c r="FI51" s="5"/>
      <c r="FJ51" s="30"/>
      <c r="FK51" s="30" t="s">
        <v>209</v>
      </c>
      <c r="FL51" s="5"/>
      <c r="FM51" s="5" t="s">
        <v>201</v>
      </c>
      <c r="FN51" s="5"/>
      <c r="FO51" s="5" t="s">
        <v>202</v>
      </c>
      <c r="FP51" s="325"/>
      <c r="FQ51" s="18">
        <v>63</v>
      </c>
      <c r="FR51" s="13">
        <f t="shared" si="68"/>
        <v>100</v>
      </c>
      <c r="FS51" s="18">
        <v>59</v>
      </c>
      <c r="FT51" s="18">
        <v>41</v>
      </c>
      <c r="FU51" s="18">
        <v>53</v>
      </c>
      <c r="FV51" s="13">
        <f t="shared" si="69"/>
        <v>82</v>
      </c>
      <c r="FW51" s="18">
        <v>43</v>
      </c>
      <c r="FX51" s="19">
        <v>39</v>
      </c>
      <c r="FY51" s="8"/>
    </row>
    <row r="52" spans="1:181" ht="13.5" customHeight="1">
      <c r="A52" s="5"/>
      <c r="B52" s="5"/>
      <c r="C52" s="5"/>
      <c r="D52" s="5"/>
      <c r="E52" s="31" t="s">
        <v>216</v>
      </c>
      <c r="F52" s="5"/>
      <c r="G52" s="5" t="s">
        <v>201</v>
      </c>
      <c r="H52" s="5"/>
      <c r="I52" s="5" t="s">
        <v>202</v>
      </c>
      <c r="J52" s="12"/>
      <c r="K52" s="18">
        <v>8</v>
      </c>
      <c r="L52" s="19">
        <f t="shared" si="56"/>
        <v>10</v>
      </c>
      <c r="M52" s="18">
        <v>4</v>
      </c>
      <c r="N52" s="18">
        <v>6</v>
      </c>
      <c r="O52" s="189">
        <v>9</v>
      </c>
      <c r="P52" s="19">
        <f t="shared" si="57"/>
        <v>11</v>
      </c>
      <c r="Q52" s="18">
        <v>4</v>
      </c>
      <c r="R52" s="19">
        <v>7</v>
      </c>
      <c r="S52" s="5"/>
      <c r="T52" s="5"/>
      <c r="U52" s="5"/>
      <c r="V52" s="5"/>
      <c r="W52" s="30" t="s">
        <v>216</v>
      </c>
      <c r="X52" s="5"/>
      <c r="Y52" s="5" t="s">
        <v>201</v>
      </c>
      <c r="Z52" s="5"/>
      <c r="AA52" s="5" t="s">
        <v>202</v>
      </c>
      <c r="AB52" s="12"/>
      <c r="AC52" s="18">
        <v>172</v>
      </c>
      <c r="AD52" s="18">
        <f t="shared" si="65"/>
        <v>310</v>
      </c>
      <c r="AE52" s="18">
        <v>135</v>
      </c>
      <c r="AF52" s="18">
        <v>175</v>
      </c>
      <c r="AG52" s="18">
        <v>177</v>
      </c>
      <c r="AH52" s="19">
        <f t="shared" si="66"/>
        <v>299</v>
      </c>
      <c r="AI52" s="18">
        <v>133</v>
      </c>
      <c r="AJ52" s="19">
        <v>166</v>
      </c>
      <c r="AK52" s="5"/>
      <c r="AL52" s="5"/>
      <c r="AM52" s="5"/>
      <c r="AN52" s="676" t="s">
        <v>256</v>
      </c>
      <c r="AO52" s="676"/>
      <c r="AP52" s="676"/>
      <c r="AQ52" s="676"/>
      <c r="AR52" s="676"/>
      <c r="AS52" s="676"/>
      <c r="AT52" s="325"/>
      <c r="AU52" s="18">
        <v>497</v>
      </c>
      <c r="AV52" s="19">
        <f t="shared" si="61"/>
        <v>961</v>
      </c>
      <c r="AW52" s="18">
        <v>505</v>
      </c>
      <c r="AX52" s="18">
        <v>456</v>
      </c>
      <c r="AY52" s="18">
        <v>500</v>
      </c>
      <c r="AZ52" s="19">
        <f t="shared" si="62"/>
        <v>898</v>
      </c>
      <c r="BA52" s="18">
        <v>455</v>
      </c>
      <c r="BB52" s="19">
        <v>443</v>
      </c>
      <c r="BC52" s="5"/>
      <c r="BD52" s="5"/>
      <c r="BE52" s="5"/>
      <c r="BF52" s="676" t="s">
        <v>259</v>
      </c>
      <c r="BG52" s="676"/>
      <c r="BH52" s="676"/>
      <c r="BI52" s="676"/>
      <c r="BJ52" s="676"/>
      <c r="BK52" s="676"/>
      <c r="BL52" s="5"/>
      <c r="BM52" s="18">
        <f>SUM(BM53:BM54)</f>
        <v>451</v>
      </c>
      <c r="BN52" s="19">
        <f t="shared" si="2"/>
        <v>1052</v>
      </c>
      <c r="BO52" s="18">
        <f>SUM(BO53:BO54)</f>
        <v>645</v>
      </c>
      <c r="BP52" s="18">
        <f>SUM(BP53:BP54)</f>
        <v>407</v>
      </c>
      <c r="BQ52" s="18">
        <f>SUM(BQ53:BQ54)</f>
        <v>452</v>
      </c>
      <c r="BR52" s="19">
        <f t="shared" si="53"/>
        <v>981</v>
      </c>
      <c r="BS52" s="18">
        <f>SUM(BS53:BS54)</f>
        <v>608</v>
      </c>
      <c r="BT52" s="19">
        <f>SUM(BT53:BT54)</f>
        <v>373</v>
      </c>
      <c r="BU52" s="5"/>
      <c r="BV52" s="5"/>
      <c r="BW52" s="5"/>
      <c r="BX52" s="5"/>
      <c r="BY52" s="30" t="s">
        <v>211</v>
      </c>
      <c r="BZ52" s="5"/>
      <c r="CA52" s="5" t="s">
        <v>201</v>
      </c>
      <c r="CB52" s="5"/>
      <c r="CC52" s="5" t="s">
        <v>202</v>
      </c>
      <c r="CD52" s="12"/>
      <c r="CE52" s="18">
        <v>490</v>
      </c>
      <c r="CF52" s="19">
        <f t="shared" si="51"/>
        <v>1263</v>
      </c>
      <c r="CG52" s="18">
        <v>553</v>
      </c>
      <c r="CH52" s="18">
        <v>710</v>
      </c>
      <c r="CI52" s="18">
        <v>465</v>
      </c>
      <c r="CJ52" s="19">
        <f t="shared" si="52"/>
        <v>1175</v>
      </c>
      <c r="CK52" s="18">
        <v>501</v>
      </c>
      <c r="CL52" s="19">
        <v>674</v>
      </c>
      <c r="CM52" s="8"/>
      <c r="CN52" s="5"/>
      <c r="CO52" s="5"/>
      <c r="CP52" s="5"/>
      <c r="CQ52" s="30" t="s">
        <v>207</v>
      </c>
      <c r="CR52" s="5"/>
      <c r="CS52" s="5" t="s">
        <v>201</v>
      </c>
      <c r="CT52" s="5"/>
      <c r="CU52" s="5" t="s">
        <v>202</v>
      </c>
      <c r="CV52" s="12"/>
      <c r="CW52" s="18">
        <v>599</v>
      </c>
      <c r="CX52" s="19">
        <f t="shared" si="46"/>
        <v>1303</v>
      </c>
      <c r="CY52" s="18">
        <v>589</v>
      </c>
      <c r="CZ52" s="18">
        <v>714</v>
      </c>
      <c r="DA52" s="18">
        <v>582</v>
      </c>
      <c r="DB52" s="19">
        <f t="shared" si="47"/>
        <v>1249</v>
      </c>
      <c r="DC52" s="18">
        <v>583</v>
      </c>
      <c r="DD52" s="19">
        <v>666</v>
      </c>
      <c r="DE52" s="5"/>
      <c r="DF52" s="5"/>
      <c r="DG52" s="5"/>
      <c r="DH52" s="5"/>
      <c r="DI52" s="30" t="s">
        <v>210</v>
      </c>
      <c r="DJ52" s="5"/>
      <c r="DK52" s="5" t="s">
        <v>201</v>
      </c>
      <c r="DL52" s="5"/>
      <c r="DM52" s="5" t="s">
        <v>202</v>
      </c>
      <c r="DN52" s="12"/>
      <c r="DO52" s="18">
        <v>43</v>
      </c>
      <c r="DP52" s="19">
        <f t="shared" si="71"/>
        <v>87</v>
      </c>
      <c r="DQ52" s="18">
        <v>38</v>
      </c>
      <c r="DR52" s="18">
        <v>49</v>
      </c>
      <c r="DS52" s="18">
        <v>38</v>
      </c>
      <c r="DT52" s="19">
        <f t="shared" si="72"/>
        <v>67</v>
      </c>
      <c r="DU52" s="18">
        <v>29</v>
      </c>
      <c r="DV52" s="19">
        <v>38</v>
      </c>
      <c r="DW52" s="5"/>
      <c r="DX52" s="5"/>
      <c r="DY52" s="5"/>
      <c r="DZ52" s="676" t="s">
        <v>313</v>
      </c>
      <c r="EA52" s="676"/>
      <c r="EB52" s="676"/>
      <c r="EC52" s="676"/>
      <c r="ED52" s="676"/>
      <c r="EE52" s="676"/>
      <c r="EF52" s="5"/>
      <c r="EG52" s="18">
        <f>SUM(EG53:EG54)</f>
        <v>923</v>
      </c>
      <c r="EH52" s="19">
        <f t="shared" si="48"/>
        <v>2272</v>
      </c>
      <c r="EI52" s="18">
        <f>SUM(EI53:EI54)</f>
        <v>1240</v>
      </c>
      <c r="EJ52" s="18">
        <f>SUM(EJ53:EJ54)</f>
        <v>1032</v>
      </c>
      <c r="EK52" s="18">
        <f>SUM(EK53:EK54)</f>
        <v>856</v>
      </c>
      <c r="EL52" s="19">
        <f t="shared" si="49"/>
        <v>2044</v>
      </c>
      <c r="EM52" s="18">
        <f>SUM(EM53:EM54)</f>
        <v>1100</v>
      </c>
      <c r="EN52" s="19">
        <f>SUM(EN53:EN54)</f>
        <v>944</v>
      </c>
      <c r="EO52" s="5"/>
      <c r="EP52" s="5"/>
      <c r="EQ52" s="5"/>
      <c r="ER52" s="5"/>
      <c r="ES52" s="30" t="s">
        <v>467</v>
      </c>
      <c r="ET52" s="5"/>
      <c r="EU52" s="5" t="s">
        <v>201</v>
      </c>
      <c r="EV52" s="5"/>
      <c r="EW52" s="5" t="s">
        <v>202</v>
      </c>
      <c r="EX52" s="325"/>
      <c r="EY52" s="18">
        <v>80</v>
      </c>
      <c r="EZ52" s="19">
        <f t="shared" si="63"/>
        <v>148</v>
      </c>
      <c r="FA52" s="18">
        <v>70</v>
      </c>
      <c r="FB52" s="18">
        <v>78</v>
      </c>
      <c r="FC52" s="18">
        <v>83</v>
      </c>
      <c r="FD52" s="19">
        <f t="shared" si="64"/>
        <v>141</v>
      </c>
      <c r="FE52" s="18">
        <v>67</v>
      </c>
      <c r="FF52" s="19">
        <v>74</v>
      </c>
      <c r="FG52" s="5"/>
      <c r="FH52" s="5"/>
      <c r="FI52" s="5"/>
      <c r="FJ52" s="30"/>
      <c r="FK52" s="30" t="s">
        <v>480</v>
      </c>
      <c r="FL52" s="5"/>
      <c r="FM52" s="5" t="s">
        <v>201</v>
      </c>
      <c r="FN52" s="5"/>
      <c r="FO52" s="5" t="s">
        <v>202</v>
      </c>
      <c r="FP52" s="325"/>
      <c r="FQ52" s="18">
        <v>123</v>
      </c>
      <c r="FR52" s="13">
        <f t="shared" si="68"/>
        <v>219</v>
      </c>
      <c r="FS52" s="18">
        <v>104</v>
      </c>
      <c r="FT52" s="18">
        <v>115</v>
      </c>
      <c r="FU52" s="18">
        <v>112</v>
      </c>
      <c r="FV52" s="13">
        <f t="shared" si="69"/>
        <v>190</v>
      </c>
      <c r="FW52" s="18">
        <v>93</v>
      </c>
      <c r="FX52" s="19">
        <v>97</v>
      </c>
      <c r="FY52" s="8"/>
    </row>
    <row r="53" spans="1:181" ht="13.5" customHeight="1">
      <c r="A53" s="5"/>
      <c r="B53" s="5"/>
      <c r="C53" s="5"/>
      <c r="D53" s="676" t="s">
        <v>224</v>
      </c>
      <c r="E53" s="676"/>
      <c r="F53" s="676"/>
      <c r="G53" s="676"/>
      <c r="H53" s="676"/>
      <c r="I53" s="676"/>
      <c r="J53" s="5"/>
      <c r="K53" s="18">
        <f aca="true" t="shared" si="73" ref="K53:R53">SUM(K54:K57,AC7:AC12)</f>
        <v>187</v>
      </c>
      <c r="L53" s="19">
        <f t="shared" si="73"/>
        <v>269</v>
      </c>
      <c r="M53" s="18">
        <f t="shared" si="73"/>
        <v>135</v>
      </c>
      <c r="N53" s="18">
        <f>SUM(N54:N57,AF7:AF12)</f>
        <v>134</v>
      </c>
      <c r="O53" s="18">
        <f t="shared" si="73"/>
        <v>205</v>
      </c>
      <c r="P53" s="19">
        <f t="shared" si="73"/>
        <v>275</v>
      </c>
      <c r="Q53" s="18">
        <f t="shared" si="73"/>
        <v>135</v>
      </c>
      <c r="R53" s="19">
        <f t="shared" si="73"/>
        <v>140</v>
      </c>
      <c r="S53" s="5"/>
      <c r="T53" s="5"/>
      <c r="U53" s="5"/>
      <c r="V53" s="5"/>
      <c r="W53" s="30" t="s">
        <v>217</v>
      </c>
      <c r="X53" s="5"/>
      <c r="Y53" s="5" t="s">
        <v>201</v>
      </c>
      <c r="Z53" s="5"/>
      <c r="AA53" s="5" t="s">
        <v>202</v>
      </c>
      <c r="AB53" s="12"/>
      <c r="AC53" s="18">
        <v>91</v>
      </c>
      <c r="AD53" s="18">
        <f t="shared" si="65"/>
        <v>143</v>
      </c>
      <c r="AE53" s="18">
        <v>72</v>
      </c>
      <c r="AF53" s="18">
        <v>71</v>
      </c>
      <c r="AG53" s="18">
        <v>79</v>
      </c>
      <c r="AH53" s="19">
        <f t="shared" si="66"/>
        <v>123</v>
      </c>
      <c r="AI53" s="18">
        <v>64</v>
      </c>
      <c r="AJ53" s="19">
        <v>59</v>
      </c>
      <c r="AK53" s="5"/>
      <c r="AL53" s="5"/>
      <c r="AM53" s="5"/>
      <c r="AN53" s="676" t="s">
        <v>257</v>
      </c>
      <c r="AO53" s="676"/>
      <c r="AP53" s="676"/>
      <c r="AQ53" s="676"/>
      <c r="AR53" s="676"/>
      <c r="AS53" s="676"/>
      <c r="AT53" s="325"/>
      <c r="AU53" s="18">
        <v>436</v>
      </c>
      <c r="AV53" s="19">
        <f t="shared" si="61"/>
        <v>805</v>
      </c>
      <c r="AW53" s="18">
        <v>361</v>
      </c>
      <c r="AX53" s="18">
        <v>444</v>
      </c>
      <c r="AY53" s="18">
        <v>409</v>
      </c>
      <c r="AZ53" s="19">
        <f t="shared" si="62"/>
        <v>722</v>
      </c>
      <c r="BA53" s="18">
        <v>327</v>
      </c>
      <c r="BB53" s="19">
        <v>395</v>
      </c>
      <c r="BC53" s="5"/>
      <c r="BD53" s="5"/>
      <c r="BE53" s="5"/>
      <c r="BF53" s="5"/>
      <c r="BG53" s="30" t="s">
        <v>468</v>
      </c>
      <c r="BH53" s="5"/>
      <c r="BI53" s="5" t="s">
        <v>201</v>
      </c>
      <c r="BJ53" s="5"/>
      <c r="BK53" s="5" t="s">
        <v>202</v>
      </c>
      <c r="BL53" s="12"/>
      <c r="BM53" s="18">
        <v>178</v>
      </c>
      <c r="BN53" s="19">
        <f t="shared" si="2"/>
        <v>304</v>
      </c>
      <c r="BO53" s="18">
        <v>175</v>
      </c>
      <c r="BP53" s="18">
        <v>129</v>
      </c>
      <c r="BQ53" s="18">
        <v>165</v>
      </c>
      <c r="BR53" s="19">
        <f t="shared" si="53"/>
        <v>270</v>
      </c>
      <c r="BS53" s="18">
        <v>149</v>
      </c>
      <c r="BT53" s="19">
        <v>121</v>
      </c>
      <c r="BU53" s="5"/>
      <c r="BV53" s="5"/>
      <c r="BW53" s="5"/>
      <c r="BX53" s="5"/>
      <c r="BY53" s="30" t="s">
        <v>213</v>
      </c>
      <c r="BZ53" s="5"/>
      <c r="CA53" s="5" t="s">
        <v>201</v>
      </c>
      <c r="CB53" s="5"/>
      <c r="CC53" s="5" t="s">
        <v>202</v>
      </c>
      <c r="CD53" s="12"/>
      <c r="CE53" s="18">
        <v>111</v>
      </c>
      <c r="CF53" s="19">
        <f t="shared" si="51"/>
        <v>337</v>
      </c>
      <c r="CG53" s="18">
        <v>155</v>
      </c>
      <c r="CH53" s="18">
        <v>182</v>
      </c>
      <c r="CI53" s="18">
        <v>115</v>
      </c>
      <c r="CJ53" s="19">
        <f t="shared" si="52"/>
        <v>321</v>
      </c>
      <c r="CK53" s="18">
        <v>148</v>
      </c>
      <c r="CL53" s="19">
        <v>173</v>
      </c>
      <c r="CM53" s="8"/>
      <c r="CN53" s="5"/>
      <c r="CO53" s="5"/>
      <c r="CP53" s="5"/>
      <c r="CQ53" s="30" t="s">
        <v>208</v>
      </c>
      <c r="CR53" s="5"/>
      <c r="CS53" s="5" t="s">
        <v>201</v>
      </c>
      <c r="CT53" s="5"/>
      <c r="CU53" s="5" t="s">
        <v>202</v>
      </c>
      <c r="CV53" s="12"/>
      <c r="CW53" s="18">
        <v>381</v>
      </c>
      <c r="CX53" s="19">
        <f t="shared" si="46"/>
        <v>773</v>
      </c>
      <c r="CY53" s="18">
        <v>358</v>
      </c>
      <c r="CZ53" s="18">
        <v>415</v>
      </c>
      <c r="DA53" s="18">
        <v>362</v>
      </c>
      <c r="DB53" s="19">
        <f t="shared" si="47"/>
        <v>762</v>
      </c>
      <c r="DC53" s="18">
        <v>353</v>
      </c>
      <c r="DD53" s="19">
        <v>409</v>
      </c>
      <c r="DE53" s="5"/>
      <c r="DF53" s="5"/>
      <c r="DG53" s="5"/>
      <c r="DH53" s="5"/>
      <c r="DI53" s="30" t="s">
        <v>211</v>
      </c>
      <c r="DJ53" s="5"/>
      <c r="DK53" s="5" t="s">
        <v>201</v>
      </c>
      <c r="DL53" s="5"/>
      <c r="DM53" s="5" t="s">
        <v>202</v>
      </c>
      <c r="DN53" s="12"/>
      <c r="DO53" s="18">
        <v>156</v>
      </c>
      <c r="DP53" s="19">
        <f t="shared" si="71"/>
        <v>280</v>
      </c>
      <c r="DQ53" s="18">
        <v>137</v>
      </c>
      <c r="DR53" s="18">
        <v>143</v>
      </c>
      <c r="DS53" s="18">
        <v>144</v>
      </c>
      <c r="DT53" s="19">
        <f t="shared" si="72"/>
        <v>249</v>
      </c>
      <c r="DU53" s="18">
        <v>124</v>
      </c>
      <c r="DV53" s="19">
        <v>125</v>
      </c>
      <c r="DW53" s="5"/>
      <c r="DX53" s="5"/>
      <c r="DY53" s="5"/>
      <c r="DZ53" s="5"/>
      <c r="EA53" s="30" t="s">
        <v>467</v>
      </c>
      <c r="EB53" s="5"/>
      <c r="EC53" s="5" t="s">
        <v>201</v>
      </c>
      <c r="ED53" s="5"/>
      <c r="EE53" s="5" t="s">
        <v>202</v>
      </c>
      <c r="EF53" s="12"/>
      <c r="EG53" s="18">
        <v>436</v>
      </c>
      <c r="EH53" s="19">
        <f t="shared" si="48"/>
        <v>929</v>
      </c>
      <c r="EI53" s="18">
        <v>451</v>
      </c>
      <c r="EJ53" s="18">
        <v>478</v>
      </c>
      <c r="EK53" s="18">
        <v>422</v>
      </c>
      <c r="EL53" s="19">
        <f t="shared" si="49"/>
        <v>891</v>
      </c>
      <c r="EM53" s="18">
        <v>435</v>
      </c>
      <c r="EN53" s="19">
        <v>456</v>
      </c>
      <c r="EO53" s="5"/>
      <c r="EP53" s="5"/>
      <c r="EQ53" s="5"/>
      <c r="ER53" s="5"/>
      <c r="ES53" s="30" t="s">
        <v>226</v>
      </c>
      <c r="ET53" s="5"/>
      <c r="EU53" s="5" t="s">
        <v>201</v>
      </c>
      <c r="EV53" s="5"/>
      <c r="EW53" s="5" t="s">
        <v>202</v>
      </c>
      <c r="EX53" s="325"/>
      <c r="EY53" s="18">
        <v>98</v>
      </c>
      <c r="EZ53" s="19">
        <f t="shared" si="63"/>
        <v>205</v>
      </c>
      <c r="FA53" s="18">
        <v>93</v>
      </c>
      <c r="FB53" s="18">
        <v>112</v>
      </c>
      <c r="FC53" s="18">
        <v>83</v>
      </c>
      <c r="FD53" s="19">
        <f t="shared" si="64"/>
        <v>163</v>
      </c>
      <c r="FE53" s="18">
        <v>78</v>
      </c>
      <c r="FF53" s="19">
        <v>85</v>
      </c>
      <c r="FG53" s="5"/>
      <c r="FH53" s="5"/>
      <c r="FI53" s="5"/>
      <c r="FJ53" s="692" t="s">
        <v>607</v>
      </c>
      <c r="FK53" s="692"/>
      <c r="FL53" s="692"/>
      <c r="FM53" s="692"/>
      <c r="FN53" s="692"/>
      <c r="FO53" s="692"/>
      <c r="FP53" s="325"/>
      <c r="FQ53" s="18">
        <v>21</v>
      </c>
      <c r="FR53" s="13">
        <f t="shared" si="68"/>
        <v>21</v>
      </c>
      <c r="FS53" s="18">
        <v>10</v>
      </c>
      <c r="FT53" s="18">
        <v>11</v>
      </c>
      <c r="FU53" s="18">
        <v>19</v>
      </c>
      <c r="FV53" s="13">
        <f t="shared" si="69"/>
        <v>22</v>
      </c>
      <c r="FW53" s="18">
        <v>13</v>
      </c>
      <c r="FX53" s="19">
        <v>9</v>
      </c>
      <c r="FY53" s="8"/>
    </row>
    <row r="54" spans="1:181" ht="13.5" customHeight="1">
      <c r="A54" s="5"/>
      <c r="B54" s="5"/>
      <c r="C54" s="5"/>
      <c r="D54" s="5"/>
      <c r="E54" s="30" t="s">
        <v>476</v>
      </c>
      <c r="F54" s="5"/>
      <c r="G54" s="5" t="s">
        <v>201</v>
      </c>
      <c r="H54" s="5"/>
      <c r="I54" s="5" t="s">
        <v>202</v>
      </c>
      <c r="J54" s="12"/>
      <c r="K54" s="18">
        <v>9</v>
      </c>
      <c r="L54" s="19">
        <f>SUM(M54:N54)</f>
        <v>12</v>
      </c>
      <c r="M54" s="18">
        <v>6</v>
      </c>
      <c r="N54" s="18">
        <v>6</v>
      </c>
      <c r="O54" s="18">
        <v>15</v>
      </c>
      <c r="P54" s="19">
        <f>SUM(Q54:R54)</f>
        <v>17</v>
      </c>
      <c r="Q54" s="18">
        <v>7</v>
      </c>
      <c r="R54" s="19">
        <v>10</v>
      </c>
      <c r="S54" s="5"/>
      <c r="T54" s="5"/>
      <c r="U54" s="5"/>
      <c r="V54" s="696" t="s">
        <v>223</v>
      </c>
      <c r="W54" s="696"/>
      <c r="X54" s="696"/>
      <c r="Y54" s="696"/>
      <c r="Z54" s="696"/>
      <c r="AA54" s="696"/>
      <c r="AB54" s="5"/>
      <c r="AC54" s="18">
        <f aca="true" t="shared" si="74" ref="AC54:AJ54">SUM(AC55:AC57,AU7)</f>
        <v>527</v>
      </c>
      <c r="AD54" s="18">
        <f t="shared" si="74"/>
        <v>1010</v>
      </c>
      <c r="AE54" s="18">
        <f t="shared" si="74"/>
        <v>467</v>
      </c>
      <c r="AF54" s="18">
        <f t="shared" si="74"/>
        <v>543</v>
      </c>
      <c r="AG54" s="18">
        <f t="shared" si="74"/>
        <v>521</v>
      </c>
      <c r="AH54" s="19">
        <f t="shared" si="74"/>
        <v>912</v>
      </c>
      <c r="AI54" s="18">
        <f t="shared" si="74"/>
        <v>435</v>
      </c>
      <c r="AJ54" s="19">
        <f t="shared" si="74"/>
        <v>477</v>
      </c>
      <c r="AK54" s="5"/>
      <c r="AL54" s="5"/>
      <c r="AM54" s="5"/>
      <c r="AN54" s="676" t="s">
        <v>258</v>
      </c>
      <c r="AO54" s="676"/>
      <c r="AP54" s="676"/>
      <c r="AQ54" s="676"/>
      <c r="AR54" s="676"/>
      <c r="AS54" s="676"/>
      <c r="AT54" s="325"/>
      <c r="AU54" s="18">
        <v>373</v>
      </c>
      <c r="AV54" s="19">
        <f t="shared" si="61"/>
        <v>717</v>
      </c>
      <c r="AW54" s="18">
        <v>330</v>
      </c>
      <c r="AX54" s="18">
        <v>387</v>
      </c>
      <c r="AY54" s="18">
        <v>344</v>
      </c>
      <c r="AZ54" s="19">
        <f t="shared" si="62"/>
        <v>644</v>
      </c>
      <c r="BA54" s="18">
        <v>285</v>
      </c>
      <c r="BB54" s="19">
        <v>359</v>
      </c>
      <c r="BC54" s="5"/>
      <c r="BD54" s="5"/>
      <c r="BE54" s="5"/>
      <c r="BF54" s="5"/>
      <c r="BG54" s="30" t="s">
        <v>226</v>
      </c>
      <c r="BH54" s="5"/>
      <c r="BI54" s="5" t="s">
        <v>201</v>
      </c>
      <c r="BJ54" s="5"/>
      <c r="BK54" s="5" t="s">
        <v>202</v>
      </c>
      <c r="BL54" s="12"/>
      <c r="BM54" s="18">
        <v>273</v>
      </c>
      <c r="BN54" s="19">
        <f t="shared" si="2"/>
        <v>748</v>
      </c>
      <c r="BO54" s="18">
        <v>470</v>
      </c>
      <c r="BP54" s="18">
        <v>278</v>
      </c>
      <c r="BQ54" s="18">
        <v>287</v>
      </c>
      <c r="BR54" s="19">
        <f t="shared" si="53"/>
        <v>711</v>
      </c>
      <c r="BS54" s="18">
        <v>459</v>
      </c>
      <c r="BT54" s="19">
        <v>252</v>
      </c>
      <c r="BU54" s="5"/>
      <c r="BV54" s="5"/>
      <c r="BW54" s="5"/>
      <c r="BX54" s="676" t="s">
        <v>296</v>
      </c>
      <c r="BY54" s="676"/>
      <c r="BZ54" s="676"/>
      <c r="CA54" s="676"/>
      <c r="CB54" s="676"/>
      <c r="CC54" s="676"/>
      <c r="CD54" s="5"/>
      <c r="CE54" s="18">
        <f aca="true" t="shared" si="75" ref="CE54:CL54">SUM(CE55:CE57,CW7:CW8)</f>
        <v>2262</v>
      </c>
      <c r="CF54" s="19">
        <f t="shared" si="75"/>
        <v>4969</v>
      </c>
      <c r="CG54" s="18">
        <f t="shared" si="75"/>
        <v>2271</v>
      </c>
      <c r="CH54" s="18">
        <f t="shared" si="75"/>
        <v>2698</v>
      </c>
      <c r="CI54" s="18">
        <f t="shared" si="75"/>
        <v>2142</v>
      </c>
      <c r="CJ54" s="19">
        <f t="shared" si="75"/>
        <v>4573</v>
      </c>
      <c r="CK54" s="18">
        <f t="shared" si="75"/>
        <v>2120</v>
      </c>
      <c r="CL54" s="19">
        <f t="shared" si="75"/>
        <v>2453</v>
      </c>
      <c r="CM54" s="8"/>
      <c r="CN54" s="5"/>
      <c r="CO54" s="5"/>
      <c r="CP54" s="676" t="s">
        <v>293</v>
      </c>
      <c r="CQ54" s="676"/>
      <c r="CR54" s="676"/>
      <c r="CS54" s="676"/>
      <c r="CT54" s="676"/>
      <c r="CU54" s="676"/>
      <c r="CV54" s="5"/>
      <c r="CW54" s="18">
        <f aca="true" t="shared" si="76" ref="CW54:DD54">SUM(CW55:CW57,DO7:DO8)</f>
        <v>3301</v>
      </c>
      <c r="CX54" s="19">
        <f t="shared" si="76"/>
        <v>7533</v>
      </c>
      <c r="CY54" s="18">
        <f t="shared" si="76"/>
        <v>3309</v>
      </c>
      <c r="CZ54" s="18">
        <f t="shared" si="76"/>
        <v>4224</v>
      </c>
      <c r="DA54" s="18">
        <f t="shared" si="76"/>
        <v>3111</v>
      </c>
      <c r="DB54" s="19">
        <f t="shared" si="76"/>
        <v>6613</v>
      </c>
      <c r="DC54" s="18">
        <f t="shared" si="76"/>
        <v>2885</v>
      </c>
      <c r="DD54" s="19">
        <f t="shared" si="76"/>
        <v>3728</v>
      </c>
      <c r="DE54" s="5"/>
      <c r="DF54" s="5"/>
      <c r="DG54" s="5"/>
      <c r="DH54" s="5"/>
      <c r="DI54" s="30" t="s">
        <v>213</v>
      </c>
      <c r="DJ54" s="5"/>
      <c r="DK54" s="5" t="s">
        <v>201</v>
      </c>
      <c r="DL54" s="5"/>
      <c r="DM54" s="5" t="s">
        <v>202</v>
      </c>
      <c r="DN54" s="12"/>
      <c r="DO54" s="18">
        <v>327</v>
      </c>
      <c r="DP54" s="19">
        <f t="shared" si="71"/>
        <v>698</v>
      </c>
      <c r="DQ54" s="18">
        <v>364</v>
      </c>
      <c r="DR54" s="18">
        <v>334</v>
      </c>
      <c r="DS54" s="18">
        <v>308</v>
      </c>
      <c r="DT54" s="19">
        <f t="shared" si="72"/>
        <v>565</v>
      </c>
      <c r="DU54" s="18">
        <v>307</v>
      </c>
      <c r="DV54" s="19">
        <v>258</v>
      </c>
      <c r="DW54" s="5"/>
      <c r="DX54" s="5"/>
      <c r="DY54" s="5"/>
      <c r="DZ54" s="5"/>
      <c r="EA54" s="30" t="s">
        <v>226</v>
      </c>
      <c r="EB54" s="5"/>
      <c r="EC54" s="5" t="s">
        <v>201</v>
      </c>
      <c r="ED54" s="5"/>
      <c r="EE54" s="5" t="s">
        <v>202</v>
      </c>
      <c r="EF54" s="12"/>
      <c r="EG54" s="18">
        <v>487</v>
      </c>
      <c r="EH54" s="19">
        <f t="shared" si="48"/>
        <v>1343</v>
      </c>
      <c r="EI54" s="18">
        <v>789</v>
      </c>
      <c r="EJ54" s="18">
        <v>554</v>
      </c>
      <c r="EK54" s="18">
        <v>434</v>
      </c>
      <c r="EL54" s="19">
        <f t="shared" si="49"/>
        <v>1153</v>
      </c>
      <c r="EM54" s="18">
        <v>665</v>
      </c>
      <c r="EN54" s="19">
        <v>488</v>
      </c>
      <c r="EO54" s="5"/>
      <c r="EP54" s="5"/>
      <c r="EQ54" s="5"/>
      <c r="ER54" s="5"/>
      <c r="ES54" s="30" t="s">
        <v>207</v>
      </c>
      <c r="ET54" s="5"/>
      <c r="EU54" s="5" t="s">
        <v>201</v>
      </c>
      <c r="EV54" s="5"/>
      <c r="EW54" s="5" t="s">
        <v>202</v>
      </c>
      <c r="EX54" s="325"/>
      <c r="EY54" s="18">
        <v>13</v>
      </c>
      <c r="EZ54" s="19">
        <f t="shared" si="63"/>
        <v>29</v>
      </c>
      <c r="FA54" s="18">
        <v>13</v>
      </c>
      <c r="FB54" s="18">
        <v>16</v>
      </c>
      <c r="FC54" s="18">
        <v>10</v>
      </c>
      <c r="FD54" s="19">
        <f t="shared" si="64"/>
        <v>20</v>
      </c>
      <c r="FE54" s="18">
        <v>9</v>
      </c>
      <c r="FF54" s="19">
        <v>11</v>
      </c>
      <c r="FG54" s="687" t="s">
        <v>797</v>
      </c>
      <c r="FH54" s="688"/>
      <c r="FI54" s="688"/>
      <c r="FJ54" s="688"/>
      <c r="FK54" s="688"/>
      <c r="FL54" s="688"/>
      <c r="FM54" s="688"/>
      <c r="FN54" s="688"/>
      <c r="FO54" s="688"/>
      <c r="FP54" s="689"/>
      <c r="FQ54" s="21">
        <f aca="true" t="shared" si="77" ref="FQ54:FX54">SUM(FQ55,GI8,GI12,GI14,GI18,GI21,GI23,GI26,GI28,GI31,GI34:GI40)</f>
        <v>854</v>
      </c>
      <c r="FR54" s="22">
        <f t="shared" si="77"/>
        <v>1935</v>
      </c>
      <c r="FS54" s="21">
        <f t="shared" si="77"/>
        <v>934</v>
      </c>
      <c r="FT54" s="21">
        <f t="shared" si="77"/>
        <v>1001</v>
      </c>
      <c r="FU54" s="21">
        <f t="shared" si="77"/>
        <v>784</v>
      </c>
      <c r="FV54" s="21">
        <f t="shared" si="77"/>
        <v>1676</v>
      </c>
      <c r="FW54" s="21">
        <f t="shared" si="77"/>
        <v>831</v>
      </c>
      <c r="FX54" s="22">
        <f t="shared" si="77"/>
        <v>845</v>
      </c>
      <c r="FY54" s="8"/>
    </row>
    <row r="55" spans="1:181" ht="13.5" customHeight="1">
      <c r="A55" s="5"/>
      <c r="B55" s="5"/>
      <c r="C55" s="5"/>
      <c r="D55" s="5"/>
      <c r="E55" s="30" t="s">
        <v>207</v>
      </c>
      <c r="F55" s="5"/>
      <c r="G55" s="5" t="s">
        <v>201</v>
      </c>
      <c r="H55" s="5"/>
      <c r="I55" s="5" t="s">
        <v>202</v>
      </c>
      <c r="J55" s="12"/>
      <c r="K55" s="18">
        <v>4</v>
      </c>
      <c r="L55" s="19">
        <f>SUM(M55:N55)</f>
        <v>7</v>
      </c>
      <c r="M55" s="18">
        <v>2</v>
      </c>
      <c r="N55" s="18">
        <v>5</v>
      </c>
      <c r="O55" s="18">
        <v>3</v>
      </c>
      <c r="P55" s="19">
        <f>SUM(Q55:R55)</f>
        <v>5</v>
      </c>
      <c r="Q55" s="18">
        <v>1</v>
      </c>
      <c r="R55" s="19">
        <v>4</v>
      </c>
      <c r="S55" s="5"/>
      <c r="T55" s="5"/>
      <c r="U55" s="5"/>
      <c r="V55" s="5"/>
      <c r="W55" s="30" t="s">
        <v>467</v>
      </c>
      <c r="X55" s="5"/>
      <c r="Y55" s="5" t="s">
        <v>201</v>
      </c>
      <c r="Z55" s="5"/>
      <c r="AA55" s="5" t="s">
        <v>202</v>
      </c>
      <c r="AB55" s="12"/>
      <c r="AC55" s="18">
        <v>265</v>
      </c>
      <c r="AD55" s="18">
        <f>SUM(AE55:AF55)</f>
        <v>518</v>
      </c>
      <c r="AE55" s="18">
        <v>252</v>
      </c>
      <c r="AF55" s="18">
        <v>266</v>
      </c>
      <c r="AG55" s="18">
        <v>263</v>
      </c>
      <c r="AH55" s="19">
        <f>SUM(AI55:AJ55)</f>
        <v>448</v>
      </c>
      <c r="AI55" s="18">
        <v>212</v>
      </c>
      <c r="AJ55" s="19">
        <v>236</v>
      </c>
      <c r="AK55" s="5"/>
      <c r="AL55" s="5"/>
      <c r="AM55" s="5"/>
      <c r="AN55" s="676" t="s">
        <v>260</v>
      </c>
      <c r="AO55" s="676"/>
      <c r="AP55" s="676"/>
      <c r="AQ55" s="676"/>
      <c r="AR55" s="676"/>
      <c r="AS55" s="676"/>
      <c r="AT55" s="325"/>
      <c r="AU55" s="18">
        <v>295</v>
      </c>
      <c r="AV55" s="19">
        <f t="shared" si="61"/>
        <v>545</v>
      </c>
      <c r="AW55" s="18">
        <v>263</v>
      </c>
      <c r="AX55" s="18">
        <v>282</v>
      </c>
      <c r="AY55" s="18">
        <v>309</v>
      </c>
      <c r="AZ55" s="19">
        <f t="shared" si="62"/>
        <v>535</v>
      </c>
      <c r="BA55" s="18">
        <v>254</v>
      </c>
      <c r="BB55" s="19">
        <v>281</v>
      </c>
      <c r="BC55" s="5"/>
      <c r="BD55" s="5"/>
      <c r="BE55" s="5"/>
      <c r="BF55" s="676" t="s">
        <v>263</v>
      </c>
      <c r="BG55" s="676"/>
      <c r="BH55" s="676"/>
      <c r="BI55" s="676"/>
      <c r="BJ55" s="676"/>
      <c r="BK55" s="676"/>
      <c r="BL55" s="5"/>
      <c r="BM55" s="18">
        <f>SUM(BM56:BM57,CE7)</f>
        <v>681</v>
      </c>
      <c r="BN55" s="19">
        <f t="shared" si="2"/>
        <v>1325</v>
      </c>
      <c r="BO55" s="18">
        <f>SUM(BO56:BO57,CG7)</f>
        <v>621</v>
      </c>
      <c r="BP55" s="18">
        <f>SUM(BP56:BP57,CH7)</f>
        <v>704</v>
      </c>
      <c r="BQ55" s="18">
        <f>SUM(BQ56:BQ57,CI7)</f>
        <v>675</v>
      </c>
      <c r="BR55" s="19">
        <f t="shared" si="53"/>
        <v>1255</v>
      </c>
      <c r="BS55" s="18">
        <f>SUM(BS56:BS57,CK7)</f>
        <v>630</v>
      </c>
      <c r="BT55" s="19">
        <f>SUM(BT56:BT57,CL7)</f>
        <v>625</v>
      </c>
      <c r="BU55" s="5"/>
      <c r="BV55" s="5"/>
      <c r="BW55" s="5"/>
      <c r="BX55" s="5"/>
      <c r="BY55" s="30" t="s">
        <v>467</v>
      </c>
      <c r="BZ55" s="5"/>
      <c r="CA55" s="5" t="s">
        <v>201</v>
      </c>
      <c r="CB55" s="5"/>
      <c r="CC55" s="5" t="s">
        <v>202</v>
      </c>
      <c r="CD55" s="12"/>
      <c r="CE55" s="18">
        <v>298</v>
      </c>
      <c r="CF55" s="19">
        <f>SUM(CG55:CH55)</f>
        <v>582</v>
      </c>
      <c r="CG55" s="18">
        <v>257</v>
      </c>
      <c r="CH55" s="18">
        <v>325</v>
      </c>
      <c r="CI55" s="18">
        <v>263</v>
      </c>
      <c r="CJ55" s="19">
        <f>SUM(CK55:CL55)</f>
        <v>473</v>
      </c>
      <c r="CK55" s="18">
        <v>215</v>
      </c>
      <c r="CL55" s="19">
        <v>258</v>
      </c>
      <c r="CM55" s="8"/>
      <c r="CN55" s="5"/>
      <c r="CO55" s="5"/>
      <c r="CP55" s="5"/>
      <c r="CQ55" s="30" t="s">
        <v>548</v>
      </c>
      <c r="CR55" s="5"/>
      <c r="CS55" s="5" t="s">
        <v>201</v>
      </c>
      <c r="CT55" s="5"/>
      <c r="CU55" s="5" t="s">
        <v>202</v>
      </c>
      <c r="CV55" s="12"/>
      <c r="CW55" s="18">
        <v>1021</v>
      </c>
      <c r="CX55" s="19">
        <f>SUM(CY55:CZ55)</f>
        <v>2242</v>
      </c>
      <c r="CY55" s="18">
        <v>966</v>
      </c>
      <c r="CZ55" s="18">
        <v>1276</v>
      </c>
      <c r="DA55" s="18">
        <v>923</v>
      </c>
      <c r="DB55" s="19">
        <f>SUM(DC55:DD55)</f>
        <v>1872</v>
      </c>
      <c r="DC55" s="18">
        <v>805</v>
      </c>
      <c r="DD55" s="19">
        <v>1067</v>
      </c>
      <c r="DE55" s="5"/>
      <c r="DF55" s="5"/>
      <c r="DG55" s="5"/>
      <c r="DH55" s="676" t="s">
        <v>304</v>
      </c>
      <c r="DI55" s="676"/>
      <c r="DJ55" s="676"/>
      <c r="DK55" s="676"/>
      <c r="DL55" s="676"/>
      <c r="DM55" s="676"/>
      <c r="DN55" s="5"/>
      <c r="DO55" s="18">
        <v>6</v>
      </c>
      <c r="DP55" s="19">
        <f t="shared" si="71"/>
        <v>395</v>
      </c>
      <c r="DQ55" s="18">
        <v>126</v>
      </c>
      <c r="DR55" s="18">
        <v>269</v>
      </c>
      <c r="DS55" s="18">
        <v>5</v>
      </c>
      <c r="DT55" s="19">
        <f t="shared" si="72"/>
        <v>393</v>
      </c>
      <c r="DU55" s="18">
        <v>124</v>
      </c>
      <c r="DV55" s="19">
        <v>269</v>
      </c>
      <c r="DW55" s="5"/>
      <c r="DX55" s="5"/>
      <c r="DY55" s="5"/>
      <c r="DZ55" s="676" t="s">
        <v>314</v>
      </c>
      <c r="EA55" s="676"/>
      <c r="EB55" s="676"/>
      <c r="EC55" s="676"/>
      <c r="ED55" s="676"/>
      <c r="EE55" s="676"/>
      <c r="EF55" s="5"/>
      <c r="EG55" s="18">
        <f>SUM(EG56:EG57)</f>
        <v>83</v>
      </c>
      <c r="EH55" s="19">
        <f t="shared" si="48"/>
        <v>208</v>
      </c>
      <c r="EI55" s="18">
        <f>SUM(EI56:EI57)</f>
        <v>98</v>
      </c>
      <c r="EJ55" s="18">
        <f>SUM(EJ56:EJ57)</f>
        <v>110</v>
      </c>
      <c r="EK55" s="18">
        <f>SUM(EK56:EK57)</f>
        <v>87</v>
      </c>
      <c r="EL55" s="19">
        <f t="shared" si="49"/>
        <v>196</v>
      </c>
      <c r="EM55" s="18">
        <f>SUM(EM56:EM57)</f>
        <v>96</v>
      </c>
      <c r="EN55" s="19">
        <f>SUM(EN56:EN57)</f>
        <v>100</v>
      </c>
      <c r="EO55" s="5"/>
      <c r="EP55" s="5"/>
      <c r="EQ55" s="5"/>
      <c r="ER55" s="676" t="s">
        <v>553</v>
      </c>
      <c r="ES55" s="676"/>
      <c r="ET55" s="676"/>
      <c r="EU55" s="676"/>
      <c r="EV55" s="676"/>
      <c r="EW55" s="676"/>
      <c r="EX55" s="325"/>
      <c r="EY55" s="18">
        <f>SUM(EY56:EY57,FQ7)</f>
        <v>190</v>
      </c>
      <c r="EZ55" s="19">
        <f>SUM(FA55:FB55)</f>
        <v>412</v>
      </c>
      <c r="FA55" s="18">
        <f>SUM(FA56:FA57,FS7)</f>
        <v>201</v>
      </c>
      <c r="FB55" s="18">
        <f>SUM(FB56:FB57,FT7)</f>
        <v>211</v>
      </c>
      <c r="FC55" s="18">
        <f>SUM(FC56:FC57,FU7)</f>
        <v>184</v>
      </c>
      <c r="FD55" s="19">
        <f t="shared" si="64"/>
        <v>370</v>
      </c>
      <c r="FE55" s="18">
        <f>SUM(FE56:FE57,FW7)</f>
        <v>179</v>
      </c>
      <c r="FF55" s="19">
        <f>SUM(FF56:FF57,FX7)</f>
        <v>191</v>
      </c>
      <c r="FG55" s="5"/>
      <c r="FH55" s="5"/>
      <c r="FI55" s="5"/>
      <c r="FJ55" s="676" t="s">
        <v>608</v>
      </c>
      <c r="FK55" s="676"/>
      <c r="FL55" s="676"/>
      <c r="FM55" s="676"/>
      <c r="FN55" s="676"/>
      <c r="FO55" s="676"/>
      <c r="FP55" s="325"/>
      <c r="FQ55" s="18">
        <f>SUM(FQ56:FQ57,GI7)</f>
        <v>114</v>
      </c>
      <c r="FR55" s="13">
        <f>SUM(FS55:FT55)</f>
        <v>197</v>
      </c>
      <c r="FS55" s="18">
        <f>SUM(FS56:FS57,GK7)</f>
        <v>98</v>
      </c>
      <c r="FT55" s="18">
        <f>SUM(FT56:FT57,GL7)</f>
        <v>99</v>
      </c>
      <c r="FU55" s="18">
        <f>SUM(FU56:FU57,GM7)</f>
        <v>96</v>
      </c>
      <c r="FV55" s="13">
        <f>SUM(FW55:FX55)</f>
        <v>158</v>
      </c>
      <c r="FW55" s="18">
        <f>SUM(FW56:FW57,GO7)</f>
        <v>72</v>
      </c>
      <c r="FX55" s="19">
        <f>SUM(FX56:FX57,GP7)</f>
        <v>86</v>
      </c>
      <c r="FY55" s="8"/>
    </row>
    <row r="56" spans="1:181" ht="13.5" customHeight="1">
      <c r="A56" s="5"/>
      <c r="B56" s="5"/>
      <c r="C56" s="5"/>
      <c r="D56" s="5"/>
      <c r="E56" s="30" t="s">
        <v>208</v>
      </c>
      <c r="F56" s="5"/>
      <c r="G56" s="5" t="s">
        <v>201</v>
      </c>
      <c r="H56" s="5"/>
      <c r="I56" s="5" t="s">
        <v>202</v>
      </c>
      <c r="J56" s="12"/>
      <c r="K56" s="18">
        <v>51</v>
      </c>
      <c r="L56" s="19">
        <f>SUM(M56:N56)</f>
        <v>59</v>
      </c>
      <c r="M56" s="18">
        <v>34</v>
      </c>
      <c r="N56" s="18">
        <v>25</v>
      </c>
      <c r="O56" s="18">
        <v>45</v>
      </c>
      <c r="P56" s="19">
        <f>SUM(Q56:R56)</f>
        <v>55</v>
      </c>
      <c r="Q56" s="18">
        <v>27</v>
      </c>
      <c r="R56" s="19">
        <v>28</v>
      </c>
      <c r="S56" s="5"/>
      <c r="T56" s="5"/>
      <c r="U56" s="5"/>
      <c r="V56" s="5"/>
      <c r="W56" s="30" t="s">
        <v>226</v>
      </c>
      <c r="X56" s="5"/>
      <c r="Y56" s="5" t="s">
        <v>201</v>
      </c>
      <c r="Z56" s="5"/>
      <c r="AA56" s="5" t="s">
        <v>202</v>
      </c>
      <c r="AB56" s="12"/>
      <c r="AC56" s="18">
        <v>97</v>
      </c>
      <c r="AD56" s="18">
        <f>SUM(AE56:AF56)</f>
        <v>189</v>
      </c>
      <c r="AE56" s="18">
        <v>75</v>
      </c>
      <c r="AF56" s="18">
        <v>114</v>
      </c>
      <c r="AG56" s="18">
        <v>88</v>
      </c>
      <c r="AH56" s="19">
        <f>SUM(AI56:AJ56)</f>
        <v>163</v>
      </c>
      <c r="AI56" s="18">
        <v>71</v>
      </c>
      <c r="AJ56" s="19">
        <v>92</v>
      </c>
      <c r="AK56" s="5"/>
      <c r="AL56" s="5"/>
      <c r="AM56" s="5"/>
      <c r="AN56" s="676" t="s">
        <v>261</v>
      </c>
      <c r="AO56" s="676"/>
      <c r="AP56" s="676"/>
      <c r="AQ56" s="676"/>
      <c r="AR56" s="676"/>
      <c r="AS56" s="676"/>
      <c r="AT56" s="325"/>
      <c r="AU56" s="18">
        <v>368</v>
      </c>
      <c r="AV56" s="19">
        <f t="shared" si="61"/>
        <v>668</v>
      </c>
      <c r="AW56" s="18">
        <v>310</v>
      </c>
      <c r="AX56" s="18">
        <v>358</v>
      </c>
      <c r="AY56" s="18">
        <v>343</v>
      </c>
      <c r="AZ56" s="19">
        <f t="shared" si="62"/>
        <v>711</v>
      </c>
      <c r="BA56" s="18">
        <v>317</v>
      </c>
      <c r="BB56" s="19">
        <v>394</v>
      </c>
      <c r="BC56" s="33"/>
      <c r="BD56" s="5"/>
      <c r="BE56" s="5"/>
      <c r="BF56" s="5"/>
      <c r="BG56" s="30" t="s">
        <v>548</v>
      </c>
      <c r="BH56" s="5"/>
      <c r="BI56" s="5" t="s">
        <v>201</v>
      </c>
      <c r="BJ56" s="5"/>
      <c r="BK56" s="5" t="s">
        <v>202</v>
      </c>
      <c r="BL56" s="12"/>
      <c r="BM56" s="18">
        <v>168</v>
      </c>
      <c r="BN56" s="19">
        <f t="shared" si="2"/>
        <v>306</v>
      </c>
      <c r="BO56" s="18">
        <v>144</v>
      </c>
      <c r="BP56" s="18">
        <v>162</v>
      </c>
      <c r="BQ56" s="18">
        <v>182</v>
      </c>
      <c r="BR56" s="19">
        <f t="shared" si="53"/>
        <v>306</v>
      </c>
      <c r="BS56" s="18">
        <v>146</v>
      </c>
      <c r="BT56" s="19">
        <v>160</v>
      </c>
      <c r="BU56" s="5"/>
      <c r="BV56" s="5"/>
      <c r="BW56" s="5"/>
      <c r="BX56" s="5"/>
      <c r="BY56" s="30" t="s">
        <v>226</v>
      </c>
      <c r="BZ56" s="5"/>
      <c r="CA56" s="5" t="s">
        <v>201</v>
      </c>
      <c r="CB56" s="5"/>
      <c r="CC56" s="5" t="s">
        <v>202</v>
      </c>
      <c r="CD56" s="12"/>
      <c r="CE56" s="18">
        <v>825</v>
      </c>
      <c r="CF56" s="19">
        <f>SUM(CG56:CH56)</f>
        <v>1852</v>
      </c>
      <c r="CG56" s="18">
        <v>864</v>
      </c>
      <c r="CH56" s="18">
        <v>988</v>
      </c>
      <c r="CI56" s="18">
        <v>795</v>
      </c>
      <c r="CJ56" s="19">
        <f>SUM(CK56:CL56)</f>
        <v>1722</v>
      </c>
      <c r="CK56" s="18">
        <v>810</v>
      </c>
      <c r="CL56" s="19">
        <v>912</v>
      </c>
      <c r="CM56" s="8"/>
      <c r="CN56" s="5"/>
      <c r="CO56" s="5"/>
      <c r="CP56" s="5"/>
      <c r="CQ56" s="30" t="s">
        <v>226</v>
      </c>
      <c r="CR56" s="5"/>
      <c r="CS56" s="5" t="s">
        <v>201</v>
      </c>
      <c r="CT56" s="5"/>
      <c r="CU56" s="5" t="s">
        <v>202</v>
      </c>
      <c r="CV56" s="12"/>
      <c r="CW56" s="18">
        <v>509</v>
      </c>
      <c r="CX56" s="19">
        <f>SUM(CY56:CZ56)</f>
        <v>1101</v>
      </c>
      <c r="CY56" s="18">
        <v>461</v>
      </c>
      <c r="CZ56" s="18">
        <v>640</v>
      </c>
      <c r="DA56" s="18">
        <v>462</v>
      </c>
      <c r="DB56" s="19">
        <f>SUM(DC56:DD56)</f>
        <v>944</v>
      </c>
      <c r="DC56" s="18">
        <v>400</v>
      </c>
      <c r="DD56" s="19">
        <v>544</v>
      </c>
      <c r="DE56" s="5"/>
      <c r="DF56" s="5"/>
      <c r="DG56" s="5"/>
      <c r="DH56" s="676" t="s">
        <v>306</v>
      </c>
      <c r="DI56" s="676"/>
      <c r="DJ56" s="676"/>
      <c r="DK56" s="676"/>
      <c r="DL56" s="676"/>
      <c r="DM56" s="676"/>
      <c r="DN56" s="5"/>
      <c r="DO56" s="18">
        <f aca="true" t="shared" si="78" ref="DO56:DV56">SUM(DO57,EG7:EG9)</f>
        <v>946</v>
      </c>
      <c r="DP56" s="19">
        <f t="shared" si="78"/>
        <v>1980</v>
      </c>
      <c r="DQ56" s="18">
        <f t="shared" si="78"/>
        <v>944</v>
      </c>
      <c r="DR56" s="18">
        <f t="shared" si="78"/>
        <v>1036</v>
      </c>
      <c r="DS56" s="18">
        <f t="shared" si="78"/>
        <v>903</v>
      </c>
      <c r="DT56" s="19">
        <f t="shared" si="78"/>
        <v>1898</v>
      </c>
      <c r="DU56" s="18">
        <f t="shared" si="78"/>
        <v>878</v>
      </c>
      <c r="DV56" s="19">
        <f t="shared" si="78"/>
        <v>1020</v>
      </c>
      <c r="DW56" s="5"/>
      <c r="DX56" s="5"/>
      <c r="DY56" s="5"/>
      <c r="DZ56" s="5"/>
      <c r="EA56" s="30" t="s">
        <v>467</v>
      </c>
      <c r="EB56" s="5"/>
      <c r="EC56" s="5" t="s">
        <v>201</v>
      </c>
      <c r="ED56" s="5"/>
      <c r="EE56" s="5" t="s">
        <v>202</v>
      </c>
      <c r="EF56" s="12"/>
      <c r="EG56" s="18">
        <v>25</v>
      </c>
      <c r="EH56" s="19">
        <f t="shared" si="48"/>
        <v>53</v>
      </c>
      <c r="EI56" s="18">
        <v>28</v>
      </c>
      <c r="EJ56" s="18">
        <v>25</v>
      </c>
      <c r="EK56" s="18">
        <v>24</v>
      </c>
      <c r="EL56" s="19">
        <f t="shared" si="49"/>
        <v>47</v>
      </c>
      <c r="EM56" s="18">
        <v>29</v>
      </c>
      <c r="EN56" s="19">
        <v>18</v>
      </c>
      <c r="EO56" s="5"/>
      <c r="EP56" s="5"/>
      <c r="EQ56" s="5"/>
      <c r="ER56" s="5"/>
      <c r="ES56" s="30" t="s">
        <v>487</v>
      </c>
      <c r="ET56" s="5"/>
      <c r="EU56" s="5" t="s">
        <v>201</v>
      </c>
      <c r="EV56" s="5"/>
      <c r="EW56" s="5" t="s">
        <v>202</v>
      </c>
      <c r="EX56" s="325"/>
      <c r="EY56" s="18">
        <v>3</v>
      </c>
      <c r="EZ56" s="19">
        <f t="shared" si="63"/>
        <v>5</v>
      </c>
      <c r="FA56" s="18">
        <v>2</v>
      </c>
      <c r="FB56" s="18">
        <v>3</v>
      </c>
      <c r="FC56" s="18">
        <v>2</v>
      </c>
      <c r="FD56" s="19">
        <f t="shared" si="64"/>
        <v>3</v>
      </c>
      <c r="FE56" s="18">
        <v>1</v>
      </c>
      <c r="FF56" s="19">
        <v>2</v>
      </c>
      <c r="FG56" s="5"/>
      <c r="FH56" s="5"/>
      <c r="FI56" s="5"/>
      <c r="FJ56" s="5"/>
      <c r="FK56" s="30" t="s">
        <v>225</v>
      </c>
      <c r="FL56" s="5"/>
      <c r="FM56" s="5" t="s">
        <v>201</v>
      </c>
      <c r="FN56" s="5"/>
      <c r="FO56" s="5" t="s">
        <v>202</v>
      </c>
      <c r="FP56" s="325"/>
      <c r="FQ56" s="18">
        <v>75</v>
      </c>
      <c r="FR56" s="13">
        <f>SUM(FS56:FT56)</f>
        <v>119</v>
      </c>
      <c r="FS56" s="18">
        <v>59</v>
      </c>
      <c r="FT56" s="18">
        <v>60</v>
      </c>
      <c r="FU56" s="18">
        <v>69</v>
      </c>
      <c r="FV56" s="13">
        <f>SUM(FW56:FX56)</f>
        <v>106</v>
      </c>
      <c r="FW56" s="18">
        <v>48</v>
      </c>
      <c r="FX56" s="19">
        <v>58</v>
      </c>
      <c r="FY56" s="8"/>
    </row>
    <row r="57" spans="1:181" ht="13.5" customHeight="1">
      <c r="A57" s="4"/>
      <c r="B57" s="4"/>
      <c r="C57" s="4"/>
      <c r="D57" s="4"/>
      <c r="E57" s="147" t="s">
        <v>209</v>
      </c>
      <c r="F57" s="4"/>
      <c r="G57" s="4" t="s">
        <v>201</v>
      </c>
      <c r="H57" s="4"/>
      <c r="I57" s="4" t="s">
        <v>202</v>
      </c>
      <c r="J57" s="148"/>
      <c r="K57" s="59">
        <v>3</v>
      </c>
      <c r="L57" s="105">
        <f>SUM(M57:N57)</f>
        <v>6</v>
      </c>
      <c r="M57" s="59">
        <v>3</v>
      </c>
      <c r="N57" s="59">
        <v>3</v>
      </c>
      <c r="O57" s="59">
        <v>3</v>
      </c>
      <c r="P57" s="105">
        <f>SUM(Q57:R57)</f>
        <v>4</v>
      </c>
      <c r="Q57" s="59">
        <v>2</v>
      </c>
      <c r="R57" s="105">
        <v>2</v>
      </c>
      <c r="S57" s="4"/>
      <c r="T57" s="4"/>
      <c r="U57" s="4"/>
      <c r="V57" s="4"/>
      <c r="W57" s="147" t="s">
        <v>207</v>
      </c>
      <c r="X57" s="4"/>
      <c r="Y57" s="4" t="s">
        <v>201</v>
      </c>
      <c r="Z57" s="4"/>
      <c r="AA57" s="4" t="s">
        <v>202</v>
      </c>
      <c r="AB57" s="148"/>
      <c r="AC57" s="59">
        <v>121</v>
      </c>
      <c r="AD57" s="59">
        <f>SUM(AE57:AF57)</f>
        <v>231</v>
      </c>
      <c r="AE57" s="59">
        <v>103</v>
      </c>
      <c r="AF57" s="59">
        <v>128</v>
      </c>
      <c r="AG57" s="59">
        <v>122</v>
      </c>
      <c r="AH57" s="105">
        <f>SUM(AI57:AJ57)</f>
        <v>213</v>
      </c>
      <c r="AI57" s="59">
        <v>105</v>
      </c>
      <c r="AJ57" s="105">
        <v>108</v>
      </c>
      <c r="AK57" s="4"/>
      <c r="AL57" s="4"/>
      <c r="AM57" s="4"/>
      <c r="AN57" s="693" t="s">
        <v>262</v>
      </c>
      <c r="AO57" s="693"/>
      <c r="AP57" s="693"/>
      <c r="AQ57" s="693"/>
      <c r="AR57" s="693"/>
      <c r="AS57" s="693"/>
      <c r="AT57" s="235"/>
      <c r="AU57" s="59">
        <v>510</v>
      </c>
      <c r="AV57" s="105">
        <f t="shared" si="61"/>
        <v>893</v>
      </c>
      <c r="AW57" s="59">
        <v>422</v>
      </c>
      <c r="AX57" s="59">
        <v>471</v>
      </c>
      <c r="AY57" s="59">
        <v>501</v>
      </c>
      <c r="AZ57" s="105">
        <f t="shared" si="62"/>
        <v>841</v>
      </c>
      <c r="BA57" s="59">
        <v>393</v>
      </c>
      <c r="BB57" s="105">
        <v>448</v>
      </c>
      <c r="BC57" s="4"/>
      <c r="BD57" s="4"/>
      <c r="BE57" s="4"/>
      <c r="BF57" s="4"/>
      <c r="BG57" s="147" t="s">
        <v>226</v>
      </c>
      <c r="BH57" s="4"/>
      <c r="BI57" s="4" t="s">
        <v>201</v>
      </c>
      <c r="BJ57" s="4"/>
      <c r="BK57" s="4" t="s">
        <v>202</v>
      </c>
      <c r="BL57" s="148"/>
      <c r="BM57" s="59">
        <v>210</v>
      </c>
      <c r="BN57" s="105">
        <f t="shared" si="2"/>
        <v>377</v>
      </c>
      <c r="BO57" s="59">
        <v>168</v>
      </c>
      <c r="BP57" s="59">
        <v>209</v>
      </c>
      <c r="BQ57" s="59">
        <v>212</v>
      </c>
      <c r="BR57" s="105">
        <f t="shared" si="53"/>
        <v>366</v>
      </c>
      <c r="BS57" s="59">
        <v>187</v>
      </c>
      <c r="BT57" s="105">
        <v>179</v>
      </c>
      <c r="BU57" s="4"/>
      <c r="BV57" s="4"/>
      <c r="BW57" s="4"/>
      <c r="BX57" s="4"/>
      <c r="BY57" s="147" t="s">
        <v>207</v>
      </c>
      <c r="BZ57" s="4"/>
      <c r="CA57" s="4" t="s">
        <v>201</v>
      </c>
      <c r="CB57" s="4"/>
      <c r="CC57" s="4" t="s">
        <v>202</v>
      </c>
      <c r="CD57" s="148"/>
      <c r="CE57" s="59">
        <v>161</v>
      </c>
      <c r="CF57" s="105">
        <f>SUM(CG57:CH57)</f>
        <v>375</v>
      </c>
      <c r="CG57" s="59">
        <v>181</v>
      </c>
      <c r="CH57" s="59">
        <v>194</v>
      </c>
      <c r="CI57" s="59">
        <v>152</v>
      </c>
      <c r="CJ57" s="105">
        <f>SUM(CK57:CL57)</f>
        <v>361</v>
      </c>
      <c r="CK57" s="59">
        <v>170</v>
      </c>
      <c r="CL57" s="105">
        <v>191</v>
      </c>
      <c r="CM57" s="66"/>
      <c r="CN57" s="4"/>
      <c r="CO57" s="4"/>
      <c r="CP57" s="4"/>
      <c r="CQ57" s="147" t="s">
        <v>207</v>
      </c>
      <c r="CR57" s="4"/>
      <c r="CS57" s="4" t="s">
        <v>201</v>
      </c>
      <c r="CT57" s="4"/>
      <c r="CU57" s="4" t="s">
        <v>202</v>
      </c>
      <c r="CV57" s="148"/>
      <c r="CW57" s="59">
        <v>548</v>
      </c>
      <c r="CX57" s="105">
        <f>SUM(CY57:CZ57)</f>
        <v>1266</v>
      </c>
      <c r="CY57" s="59">
        <v>584</v>
      </c>
      <c r="CZ57" s="59">
        <v>682</v>
      </c>
      <c r="DA57" s="59">
        <v>545</v>
      </c>
      <c r="DB57" s="105">
        <f>SUM(DC57:DD57)</f>
        <v>1215</v>
      </c>
      <c r="DC57" s="59">
        <v>560</v>
      </c>
      <c r="DD57" s="105">
        <v>655</v>
      </c>
      <c r="DE57" s="4"/>
      <c r="DF57" s="4"/>
      <c r="DG57" s="4"/>
      <c r="DH57" s="4"/>
      <c r="DI57" s="147" t="s">
        <v>467</v>
      </c>
      <c r="DJ57" s="4"/>
      <c r="DK57" s="4" t="s">
        <v>201</v>
      </c>
      <c r="DL57" s="4"/>
      <c r="DM57" s="4" t="s">
        <v>202</v>
      </c>
      <c r="DN57" s="148"/>
      <c r="DO57" s="59">
        <v>92</v>
      </c>
      <c r="DP57" s="105">
        <f>SUM(DQ57:DR57)</f>
        <v>189</v>
      </c>
      <c r="DQ57" s="59">
        <v>86</v>
      </c>
      <c r="DR57" s="59">
        <v>103</v>
      </c>
      <c r="DS57" s="59">
        <v>90</v>
      </c>
      <c r="DT57" s="105">
        <f>SUM(DU57:DV57)</f>
        <v>184</v>
      </c>
      <c r="DU57" s="59">
        <v>80</v>
      </c>
      <c r="DV57" s="105">
        <v>104</v>
      </c>
      <c r="DW57" s="4"/>
      <c r="DX57" s="4"/>
      <c r="DY57" s="4"/>
      <c r="DZ57" s="4"/>
      <c r="EA57" s="147" t="s">
        <v>226</v>
      </c>
      <c r="EB57" s="4"/>
      <c r="EC57" s="4" t="s">
        <v>201</v>
      </c>
      <c r="ED57" s="4"/>
      <c r="EE57" s="4" t="s">
        <v>202</v>
      </c>
      <c r="EF57" s="148"/>
      <c r="EG57" s="59">
        <v>58</v>
      </c>
      <c r="EH57" s="105">
        <f t="shared" si="48"/>
        <v>155</v>
      </c>
      <c r="EI57" s="59">
        <v>70</v>
      </c>
      <c r="EJ57" s="59">
        <v>85</v>
      </c>
      <c r="EK57" s="59">
        <v>63</v>
      </c>
      <c r="EL57" s="59">
        <f t="shared" si="49"/>
        <v>149</v>
      </c>
      <c r="EM57" s="18">
        <v>67</v>
      </c>
      <c r="EN57" s="105">
        <v>82</v>
      </c>
      <c r="EO57" s="4"/>
      <c r="EP57" s="4"/>
      <c r="EQ57" s="4"/>
      <c r="ER57" s="4"/>
      <c r="ES57" s="147" t="s">
        <v>226</v>
      </c>
      <c r="ET57" s="4"/>
      <c r="EU57" s="4" t="s">
        <v>201</v>
      </c>
      <c r="EV57" s="4"/>
      <c r="EW57" s="4" t="s">
        <v>202</v>
      </c>
      <c r="EX57" s="235"/>
      <c r="EY57" s="59">
        <v>158</v>
      </c>
      <c r="EZ57" s="105">
        <f t="shared" si="63"/>
        <v>345</v>
      </c>
      <c r="FA57" s="59">
        <v>167</v>
      </c>
      <c r="FB57" s="59">
        <v>178</v>
      </c>
      <c r="FC57" s="59">
        <v>154</v>
      </c>
      <c r="FD57" s="105">
        <f t="shared" si="64"/>
        <v>309</v>
      </c>
      <c r="FE57" s="59">
        <v>146</v>
      </c>
      <c r="FF57" s="105">
        <v>163</v>
      </c>
      <c r="FG57" s="4"/>
      <c r="FH57" s="4"/>
      <c r="FI57" s="4"/>
      <c r="FJ57" s="4"/>
      <c r="FK57" s="147" t="s">
        <v>226</v>
      </c>
      <c r="FL57" s="4"/>
      <c r="FM57" s="4" t="s">
        <v>201</v>
      </c>
      <c r="FN57" s="4"/>
      <c r="FO57" s="4" t="s">
        <v>202</v>
      </c>
      <c r="FP57" s="235"/>
      <c r="FQ57" s="59">
        <v>18</v>
      </c>
      <c r="FR57" s="111">
        <f>SUM(FS57:FT57)</f>
        <v>30</v>
      </c>
      <c r="FS57" s="59">
        <v>15</v>
      </c>
      <c r="FT57" s="59">
        <v>15</v>
      </c>
      <c r="FU57" s="59">
        <v>13</v>
      </c>
      <c r="FV57" s="111">
        <f>SUM(FW57:FX57)</f>
        <v>24</v>
      </c>
      <c r="FW57" s="59">
        <v>10</v>
      </c>
      <c r="FX57" s="105">
        <v>14</v>
      </c>
      <c r="FY57" s="8"/>
    </row>
    <row r="58" spans="143:181" ht="14.25" customHeight="1">
      <c r="EM58" s="410"/>
      <c r="FY58" s="8"/>
    </row>
    <row r="59" ht="13.5">
      <c r="FY59" s="8"/>
    </row>
    <row r="60" ht="13.5">
      <c r="FY60" s="8"/>
    </row>
    <row r="61" ht="13.5">
      <c r="FY61" s="8"/>
    </row>
    <row r="74" spans="181:198" ht="13.5"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</row>
    <row r="77" spans="19:198" s="28" customFormat="1" ht="13.5">
      <c r="S77" s="3"/>
      <c r="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</row>
    <row r="78" spans="19:162" ht="13.5">
      <c r="S78" s="28"/>
      <c r="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</row>
    <row r="79" spans="91:108" ht="13.5"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spans="1:144" ht="13.5">
      <c r="A86" s="5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spans="1:126" ht="13.5">
      <c r="A99" s="5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spans="1:198" ht="13.5">
      <c r="A118" s="5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</row>
    <row r="119" spans="1:198" ht="13.5">
      <c r="A119" s="5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</row>
    <row r="120" spans="1:198" ht="13.5">
      <c r="A120" s="5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</row>
    <row r="121" spans="1:198" s="8" customFormat="1" ht="13.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11"/>
      <c r="L121" s="11"/>
      <c r="M121" s="11"/>
      <c r="N121" s="11"/>
      <c r="O121" s="11"/>
      <c r="P121" s="11"/>
      <c r="Q121" s="11"/>
      <c r="R121" s="11"/>
      <c r="S121" s="3"/>
      <c r="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</row>
    <row r="122" spans="1:198" s="8" customFormat="1" ht="13.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11"/>
      <c r="L122" s="11"/>
      <c r="M122" s="11"/>
      <c r="N122" s="11"/>
      <c r="O122" s="11"/>
      <c r="P122" s="11"/>
      <c r="Q122" s="11"/>
      <c r="R122" s="11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</row>
    <row r="123" spans="1:198" s="8" customFormat="1" ht="13.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11"/>
      <c r="L123" s="11"/>
      <c r="M123" s="11"/>
      <c r="N123" s="11"/>
      <c r="O123" s="11"/>
      <c r="P123" s="11"/>
      <c r="Q123" s="11"/>
      <c r="R123" s="11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</row>
    <row r="124" spans="1:162" ht="13.5">
      <c r="A124" s="5"/>
      <c r="S124" s="8"/>
      <c r="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</row>
    <row r="125" spans="1:108" ht="13.5">
      <c r="A125" s="5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spans="127:144" ht="13.5"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</row>
    <row r="131" spans="127:144" ht="13.5"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</row>
    <row r="132" spans="127:144" ht="13.5"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</row>
    <row r="143" spans="109:126" ht="13.5"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</row>
    <row r="144" spans="109:126" ht="13.5"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</row>
    <row r="145" spans="109:126" ht="13.5"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</row>
  </sheetData>
  <sheetProtection/>
  <mergeCells count="250">
    <mergeCell ref="FQ4:FT4"/>
    <mergeCell ref="FU4:FX4"/>
    <mergeCell ref="FQ5:FT5"/>
    <mergeCell ref="FU5:FX5"/>
    <mergeCell ref="GI4:GL4"/>
    <mergeCell ref="GM4:GP4"/>
    <mergeCell ref="GI5:GL5"/>
    <mergeCell ref="GM5:GP5"/>
    <mergeCell ref="DO5:DR5"/>
    <mergeCell ref="DS5:DV5"/>
    <mergeCell ref="EG4:EJ4"/>
    <mergeCell ref="EK4:EN4"/>
    <mergeCell ref="EG5:EJ5"/>
    <mergeCell ref="EK5:EN5"/>
    <mergeCell ref="BQ4:BT4"/>
    <mergeCell ref="BM5:BP5"/>
    <mergeCell ref="BQ5:BT5"/>
    <mergeCell ref="CE4:CH4"/>
    <mergeCell ref="CI4:CL4"/>
    <mergeCell ref="CE5:CH5"/>
    <mergeCell ref="CI5:CL5"/>
    <mergeCell ref="O5:R5"/>
    <mergeCell ref="O4:R4"/>
    <mergeCell ref="AC4:AF4"/>
    <mergeCell ref="AG4:AJ4"/>
    <mergeCell ref="AC5:AF5"/>
    <mergeCell ref="AG5:AJ5"/>
    <mergeCell ref="BU1:CL1"/>
    <mergeCell ref="FG1:FX1"/>
    <mergeCell ref="FY1:GP1"/>
    <mergeCell ref="CM1:DD1"/>
    <mergeCell ref="DE1:DV1"/>
    <mergeCell ref="DW1:EN1"/>
    <mergeCell ref="EO1:FF1"/>
    <mergeCell ref="S1:AJ1"/>
    <mergeCell ref="AL1:BB1"/>
    <mergeCell ref="S4:AB6"/>
    <mergeCell ref="AK4:AT6"/>
    <mergeCell ref="BC1:BT1"/>
    <mergeCell ref="AU4:AX4"/>
    <mergeCell ref="AY4:BB4"/>
    <mergeCell ref="AU5:AX5"/>
    <mergeCell ref="AY5:BB5"/>
    <mergeCell ref="BM4:BP4"/>
    <mergeCell ref="A1:R1"/>
    <mergeCell ref="A4:J6"/>
    <mergeCell ref="D40:I40"/>
    <mergeCell ref="D53:I53"/>
    <mergeCell ref="A7:J7"/>
    <mergeCell ref="A8:J8"/>
    <mergeCell ref="B9:J9"/>
    <mergeCell ref="D10:I10"/>
    <mergeCell ref="K5:N5"/>
    <mergeCell ref="K4:N4"/>
    <mergeCell ref="AN12:AS12"/>
    <mergeCell ref="AN11:AS11"/>
    <mergeCell ref="V13:AA13"/>
    <mergeCell ref="D25:I25"/>
    <mergeCell ref="AN18:AS18"/>
    <mergeCell ref="AN19:AS19"/>
    <mergeCell ref="AN20:AS20"/>
    <mergeCell ref="AN21:AS21"/>
    <mergeCell ref="AN22:AS22"/>
    <mergeCell ref="AN8:AS8"/>
    <mergeCell ref="V54:AA54"/>
    <mergeCell ref="V14:AA14"/>
    <mergeCell ref="V19:AA19"/>
    <mergeCell ref="V29:AA29"/>
    <mergeCell ref="V42:AA42"/>
    <mergeCell ref="AN9:AS9"/>
    <mergeCell ref="AN10:AS10"/>
    <mergeCell ref="AN35:AS35"/>
    <mergeCell ref="AN36:AS36"/>
    <mergeCell ref="AN33:AS33"/>
    <mergeCell ref="AN34:AS34"/>
    <mergeCell ref="AN32:AS32"/>
    <mergeCell ref="AL16:AT16"/>
    <mergeCell ref="AN17:AS17"/>
    <mergeCell ref="AN57:AS57"/>
    <mergeCell ref="AN41:AS41"/>
    <mergeCell ref="AN51:AS51"/>
    <mergeCell ref="AN52:AS52"/>
    <mergeCell ref="AN53:AS53"/>
    <mergeCell ref="AN54:AS54"/>
    <mergeCell ref="AN55:AS55"/>
    <mergeCell ref="AN56:AS56"/>
    <mergeCell ref="AN37:AS37"/>
    <mergeCell ref="AN38:AS38"/>
    <mergeCell ref="AN39:AS39"/>
    <mergeCell ref="AN40:AS40"/>
    <mergeCell ref="BF55:BK55"/>
    <mergeCell ref="BF52:BK52"/>
    <mergeCell ref="BF43:BK43"/>
    <mergeCell ref="BF40:BK40"/>
    <mergeCell ref="BF9:BK9"/>
    <mergeCell ref="BF7:BK7"/>
    <mergeCell ref="BD8:BL8"/>
    <mergeCell ref="BF33:BK33"/>
    <mergeCell ref="BF18:BK18"/>
    <mergeCell ref="BX9:CC9"/>
    <mergeCell ref="BX10:CC10"/>
    <mergeCell ref="BX11:CC11"/>
    <mergeCell ref="BF34:BK34"/>
    <mergeCell ref="BF35:BK35"/>
    <mergeCell ref="BF27:BK27"/>
    <mergeCell ref="BX45:CC45"/>
    <mergeCell ref="BX54:CC54"/>
    <mergeCell ref="BX14:CC14"/>
    <mergeCell ref="BX17:CC17"/>
    <mergeCell ref="BX18:CC18"/>
    <mergeCell ref="BX19:CC19"/>
    <mergeCell ref="BX24:CC24"/>
    <mergeCell ref="BX25:CC25"/>
    <mergeCell ref="BX38:CC38"/>
    <mergeCell ref="CP37:CU37"/>
    <mergeCell ref="CP38:CU38"/>
    <mergeCell ref="BX29:CC29"/>
    <mergeCell ref="BX36:CC36"/>
    <mergeCell ref="BV37:CD37"/>
    <mergeCell ref="BX39:CC39"/>
    <mergeCell ref="CP39:CU39"/>
    <mergeCell ref="CP9:CU9"/>
    <mergeCell ref="CP18:CU18"/>
    <mergeCell ref="CM4:CV6"/>
    <mergeCell ref="CP36:CU36"/>
    <mergeCell ref="CP23:CU23"/>
    <mergeCell ref="CP24:CU24"/>
    <mergeCell ref="CP25:CU25"/>
    <mergeCell ref="CP26:CU26"/>
    <mergeCell ref="CP27:CU27"/>
    <mergeCell ref="CN35:CV35"/>
    <mergeCell ref="CP40:CU40"/>
    <mergeCell ref="CP41:CU41"/>
    <mergeCell ref="CP42:CU42"/>
    <mergeCell ref="CP54:CU54"/>
    <mergeCell ref="CP43:CU43"/>
    <mergeCell ref="CP44:CU44"/>
    <mergeCell ref="CP49:CU49"/>
    <mergeCell ref="DH56:DM56"/>
    <mergeCell ref="DH15:DM15"/>
    <mergeCell ref="DF20:DN20"/>
    <mergeCell ref="DH21:DM21"/>
    <mergeCell ref="DH55:DM55"/>
    <mergeCell ref="DH47:DM47"/>
    <mergeCell ref="DH38:DM38"/>
    <mergeCell ref="DH9:DM9"/>
    <mergeCell ref="DW4:EF6"/>
    <mergeCell ref="DZ29:EE29"/>
    <mergeCell ref="DE4:DN6"/>
    <mergeCell ref="DZ26:EE26"/>
    <mergeCell ref="DZ27:EE27"/>
    <mergeCell ref="DH28:DM28"/>
    <mergeCell ref="DZ21:EE21"/>
    <mergeCell ref="DO4:DR4"/>
    <mergeCell ref="DS4:DV4"/>
    <mergeCell ref="DZ55:EE55"/>
    <mergeCell ref="DZ40:EE40"/>
    <mergeCell ref="DX35:EF35"/>
    <mergeCell ref="DZ45:EE45"/>
    <mergeCell ref="DZ46:EE46"/>
    <mergeCell ref="DZ36:EE36"/>
    <mergeCell ref="DZ43:EE43"/>
    <mergeCell ref="DZ44:EE44"/>
    <mergeCell ref="DZ42:EE42"/>
    <mergeCell ref="DZ52:EE52"/>
    <mergeCell ref="DZ37:EE37"/>
    <mergeCell ref="DZ38:EE38"/>
    <mergeCell ref="DZ39:EE39"/>
    <mergeCell ref="EP41:EX41"/>
    <mergeCell ref="DZ41:EE41"/>
    <mergeCell ref="DZ10:EE10"/>
    <mergeCell ref="DZ14:EE14"/>
    <mergeCell ref="DZ30:EE30"/>
    <mergeCell ref="ER19:EW19"/>
    <mergeCell ref="EO40:EX40"/>
    <mergeCell ref="EO4:EX6"/>
    <mergeCell ref="ER39:EW39"/>
    <mergeCell ref="ER32:EW32"/>
    <mergeCell ref="ER33:EW33"/>
    <mergeCell ref="ER7:EW7"/>
    <mergeCell ref="ER13:EW13"/>
    <mergeCell ref="ER25:EW25"/>
    <mergeCell ref="FJ23:FO23"/>
    <mergeCell ref="FJ32:FO32"/>
    <mergeCell ref="FJ37:FO37"/>
    <mergeCell ref="FJ39:FO39"/>
    <mergeCell ref="FJ24:FO24"/>
    <mergeCell ref="FJ27:FO27"/>
    <mergeCell ref="FJ28:FO28"/>
    <mergeCell ref="FJ33:FO33"/>
    <mergeCell ref="FJ34:FO34"/>
    <mergeCell ref="FJ26:FO26"/>
    <mergeCell ref="FJ20:FO20"/>
    <mergeCell ref="FJ21:FO21"/>
    <mergeCell ref="FJ22:FO22"/>
    <mergeCell ref="ER55:EW55"/>
    <mergeCell ref="ER42:EW42"/>
    <mergeCell ref="ER47:EW47"/>
    <mergeCell ref="ER50:EW50"/>
    <mergeCell ref="ER51:EW51"/>
    <mergeCell ref="FJ35:FO35"/>
    <mergeCell ref="FJ36:FO36"/>
    <mergeCell ref="FJ13:FO13"/>
    <mergeCell ref="FJ16:FO16"/>
    <mergeCell ref="FJ44:FO44"/>
    <mergeCell ref="FJ29:FO29"/>
    <mergeCell ref="FJ30:FO30"/>
    <mergeCell ref="FY4:GH6"/>
    <mergeCell ref="GB8:GG8"/>
    <mergeCell ref="GB40:GG40"/>
    <mergeCell ref="FG4:FP6"/>
    <mergeCell ref="FJ9:FO9"/>
    <mergeCell ref="GB38:GG38"/>
    <mergeCell ref="GB26:GG26"/>
    <mergeCell ref="FJ41:FO41"/>
    <mergeCell ref="GB21:GG21"/>
    <mergeCell ref="GB23:GG23"/>
    <mergeCell ref="GB12:GG12"/>
    <mergeCell ref="GB14:GG14"/>
    <mergeCell ref="GB18:GG18"/>
    <mergeCell ref="GB36:GG36"/>
    <mergeCell ref="GB37:GG37"/>
    <mergeCell ref="FJ42:FO42"/>
    <mergeCell ref="FJ43:FO43"/>
    <mergeCell ref="FG54:FP54"/>
    <mergeCell ref="FJ55:FO55"/>
    <mergeCell ref="FJ40:FO40"/>
    <mergeCell ref="FH45:FP45"/>
    <mergeCell ref="FJ46:FO46"/>
    <mergeCell ref="FJ53:FO53"/>
    <mergeCell ref="EY4:FB4"/>
    <mergeCell ref="FC4:FF4"/>
    <mergeCell ref="GB28:GG28"/>
    <mergeCell ref="GB31:GG31"/>
    <mergeCell ref="GB39:GG39"/>
    <mergeCell ref="GB35:GG35"/>
    <mergeCell ref="GB34:GG34"/>
    <mergeCell ref="FJ31:FO31"/>
    <mergeCell ref="FJ25:FO25"/>
    <mergeCell ref="FJ38:FO38"/>
    <mergeCell ref="EY5:FB5"/>
    <mergeCell ref="FC5:FF5"/>
    <mergeCell ref="FJ8:FO8"/>
    <mergeCell ref="BX8:CC8"/>
    <mergeCell ref="BU4:CD6"/>
    <mergeCell ref="BC4:BL6"/>
    <mergeCell ref="CW4:CZ4"/>
    <mergeCell ref="DA4:DD4"/>
    <mergeCell ref="CW5:CZ5"/>
    <mergeCell ref="DA5:D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0" manualBreakCount="10">
    <brk id="18" max="55" man="1"/>
    <brk id="36" max="55" man="1"/>
    <brk id="54" max="55" man="1"/>
    <brk id="72" max="55" man="1"/>
    <brk id="90" max="55" man="1"/>
    <brk id="108" max="55" man="1"/>
    <brk id="126" max="55" man="1"/>
    <brk id="144" max="55" man="1"/>
    <brk id="162" max="55" man="1"/>
    <brk id="180" max="5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="115" zoomScaleNormal="115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8.875" defaultRowHeight="13.5"/>
  <cols>
    <col min="1" max="1" width="20.125" style="96" customWidth="1"/>
    <col min="2" max="2" width="9.00390625" style="96" customWidth="1"/>
    <col min="3" max="3" width="9.00390625" style="118" customWidth="1"/>
    <col min="4" max="8" width="9.00390625" style="96" customWidth="1"/>
    <col min="9" max="10" width="9.00390625" style="118" customWidth="1"/>
    <col min="11" max="14" width="9.00390625" style="96" customWidth="1"/>
    <col min="15" max="15" width="9.00390625" style="118" customWidth="1"/>
    <col min="16" max="17" width="9.00390625" style="96" customWidth="1"/>
    <col min="18" max="18" width="9.00390625" style="97" customWidth="1"/>
    <col min="19" max="19" width="9.00390625" style="96" customWidth="1"/>
    <col min="20" max="16384" width="8.875" style="96" customWidth="1"/>
  </cols>
  <sheetData>
    <row r="1" spans="1:19" s="108" customFormat="1" ht="19.5" customHeight="1">
      <c r="A1" s="717" t="s">
        <v>732</v>
      </c>
      <c r="B1" s="717"/>
      <c r="C1" s="717"/>
      <c r="D1" s="717"/>
      <c r="E1" s="717"/>
      <c r="F1" s="717"/>
      <c r="G1" s="717"/>
      <c r="H1" s="717"/>
      <c r="I1" s="717"/>
      <c r="J1" s="726" t="s">
        <v>113</v>
      </c>
      <c r="K1" s="726"/>
      <c r="L1" s="726"/>
      <c r="M1" s="726"/>
      <c r="N1" s="726"/>
      <c r="O1" s="726"/>
      <c r="P1" s="726"/>
      <c r="Q1" s="726"/>
      <c r="R1" s="726"/>
      <c r="S1" s="726"/>
    </row>
    <row r="2" spans="3:18" ht="19.5" customHeight="1">
      <c r="C2" s="104"/>
      <c r="D2" s="115"/>
      <c r="E2" s="115"/>
      <c r="F2" s="115"/>
      <c r="G2" s="115"/>
      <c r="H2" s="115"/>
      <c r="I2" s="116"/>
      <c r="J2" s="116"/>
      <c r="K2" s="115"/>
      <c r="L2" s="115"/>
      <c r="M2" s="115"/>
      <c r="N2" s="115"/>
      <c r="O2" s="116"/>
      <c r="P2" s="115"/>
      <c r="Q2" s="115"/>
      <c r="R2" s="106"/>
    </row>
    <row r="3" spans="1:19" ht="13.5" customHeight="1">
      <c r="A3" s="471" t="s">
        <v>810</v>
      </c>
      <c r="C3" s="117"/>
      <c r="D3" s="115"/>
      <c r="E3" s="115"/>
      <c r="F3" s="115"/>
      <c r="G3" s="115"/>
      <c r="H3" s="115"/>
      <c r="I3" s="116"/>
      <c r="J3" s="116"/>
      <c r="K3" s="115"/>
      <c r="L3" s="115"/>
      <c r="M3" s="115"/>
      <c r="N3" s="115"/>
      <c r="O3" s="116"/>
      <c r="P3" s="115"/>
      <c r="Q3" s="115"/>
      <c r="S3" s="121" t="s">
        <v>890</v>
      </c>
    </row>
    <row r="4" spans="1:19" ht="12.75" customHeight="1">
      <c r="A4" s="708" t="s">
        <v>5</v>
      </c>
      <c r="B4" s="711" t="s">
        <v>520</v>
      </c>
      <c r="C4" s="718" t="s">
        <v>114</v>
      </c>
      <c r="D4" s="719"/>
      <c r="E4" s="719"/>
      <c r="F4" s="719"/>
      <c r="G4" s="719"/>
      <c r="H4" s="719"/>
      <c r="I4" s="719"/>
      <c r="J4" s="719" t="s">
        <v>115</v>
      </c>
      <c r="K4" s="719"/>
      <c r="L4" s="719"/>
      <c r="M4" s="719"/>
      <c r="N4" s="720"/>
      <c r="O4" s="730" t="s">
        <v>447</v>
      </c>
      <c r="P4" s="731"/>
      <c r="Q4" s="731"/>
      <c r="R4" s="731"/>
      <c r="S4" s="727" t="s">
        <v>521</v>
      </c>
    </row>
    <row r="5" spans="1:19" ht="12" customHeight="1">
      <c r="A5" s="709"/>
      <c r="B5" s="712"/>
      <c r="C5" s="721" t="s">
        <v>415</v>
      </c>
      <c r="D5" s="703" t="s">
        <v>448</v>
      </c>
      <c r="E5" s="703"/>
      <c r="F5" s="703"/>
      <c r="G5" s="703"/>
      <c r="H5" s="703"/>
      <c r="I5" s="135" t="s">
        <v>90</v>
      </c>
      <c r="J5" s="724" t="s">
        <v>755</v>
      </c>
      <c r="K5" s="724"/>
      <c r="L5" s="724"/>
      <c r="M5" s="725"/>
      <c r="N5" s="700" t="s">
        <v>449</v>
      </c>
      <c r="O5" s="702" t="s">
        <v>135</v>
      </c>
      <c r="P5" s="732" t="s">
        <v>92</v>
      </c>
      <c r="Q5" s="732" t="s">
        <v>93</v>
      </c>
      <c r="R5" s="733" t="s">
        <v>419</v>
      </c>
      <c r="S5" s="728"/>
    </row>
    <row r="6" spans="1:19" ht="10.5" customHeight="1">
      <c r="A6" s="709"/>
      <c r="B6" s="712"/>
      <c r="C6" s="722"/>
      <c r="D6" s="705" t="s">
        <v>135</v>
      </c>
      <c r="E6" s="702" t="s">
        <v>450</v>
      </c>
      <c r="F6" s="714" t="s">
        <v>94</v>
      </c>
      <c r="G6" s="714" t="s">
        <v>95</v>
      </c>
      <c r="H6" s="702" t="s">
        <v>451</v>
      </c>
      <c r="I6" s="705" t="s">
        <v>135</v>
      </c>
      <c r="J6" s="702" t="s">
        <v>450</v>
      </c>
      <c r="K6" s="714" t="s">
        <v>94</v>
      </c>
      <c r="L6" s="714" t="s">
        <v>95</v>
      </c>
      <c r="M6" s="702" t="s">
        <v>451</v>
      </c>
      <c r="N6" s="700"/>
      <c r="O6" s="703"/>
      <c r="P6" s="706"/>
      <c r="Q6" s="706"/>
      <c r="R6" s="728"/>
      <c r="S6" s="728"/>
    </row>
    <row r="7" spans="1:19" ht="10.5" customHeight="1">
      <c r="A7" s="709"/>
      <c r="B7" s="712"/>
      <c r="C7" s="722"/>
      <c r="D7" s="706"/>
      <c r="E7" s="703"/>
      <c r="F7" s="715"/>
      <c r="G7" s="715"/>
      <c r="H7" s="703"/>
      <c r="I7" s="706"/>
      <c r="J7" s="703"/>
      <c r="K7" s="715"/>
      <c r="L7" s="715"/>
      <c r="M7" s="703"/>
      <c r="N7" s="700"/>
      <c r="O7" s="703"/>
      <c r="P7" s="706"/>
      <c r="Q7" s="706"/>
      <c r="R7" s="728"/>
      <c r="S7" s="728"/>
    </row>
    <row r="8" spans="1:19" ht="10.5" customHeight="1">
      <c r="A8" s="710"/>
      <c r="B8" s="713"/>
      <c r="C8" s="723"/>
      <c r="D8" s="707"/>
      <c r="E8" s="704"/>
      <c r="F8" s="716"/>
      <c r="G8" s="716"/>
      <c r="H8" s="704"/>
      <c r="I8" s="707"/>
      <c r="J8" s="704"/>
      <c r="K8" s="716"/>
      <c r="L8" s="716"/>
      <c r="M8" s="704"/>
      <c r="N8" s="701"/>
      <c r="O8" s="704"/>
      <c r="P8" s="707"/>
      <c r="Q8" s="707"/>
      <c r="R8" s="729"/>
      <c r="S8" s="729"/>
    </row>
    <row r="9" spans="1:19" s="118" customFormat="1" ht="13.5" customHeight="1">
      <c r="A9" s="397" t="s">
        <v>135</v>
      </c>
      <c r="B9" s="308">
        <f>SUM(B11:B27)</f>
        <v>146950</v>
      </c>
      <c r="C9" s="309">
        <f aca="true" t="shared" si="0" ref="C9:S9">SUM(C11:C27)</f>
        <v>72076</v>
      </c>
      <c r="D9" s="309">
        <f t="shared" si="0"/>
        <v>69198</v>
      </c>
      <c r="E9" s="310">
        <f t="shared" si="0"/>
        <v>58827</v>
      </c>
      <c r="F9" s="309">
        <f t="shared" si="0"/>
        <v>7853</v>
      </c>
      <c r="G9" s="311">
        <f t="shared" si="0"/>
        <v>1017</v>
      </c>
      <c r="H9" s="310">
        <f t="shared" si="0"/>
        <v>1501</v>
      </c>
      <c r="I9" s="309">
        <f t="shared" si="0"/>
        <v>61862</v>
      </c>
      <c r="J9" s="309">
        <f t="shared" si="0"/>
        <v>53291</v>
      </c>
      <c r="K9" s="309">
        <f t="shared" si="0"/>
        <v>6520</v>
      </c>
      <c r="L9" s="312">
        <f t="shared" si="0"/>
        <v>1013</v>
      </c>
      <c r="M9" s="309">
        <f t="shared" si="0"/>
        <v>1038</v>
      </c>
      <c r="N9" s="309">
        <f t="shared" si="0"/>
        <v>2878</v>
      </c>
      <c r="O9" s="309">
        <f t="shared" si="0"/>
        <v>56593</v>
      </c>
      <c r="P9" s="311">
        <f t="shared" si="0"/>
        <v>19663</v>
      </c>
      <c r="Q9" s="309">
        <f t="shared" si="0"/>
        <v>5724</v>
      </c>
      <c r="R9" s="310">
        <f t="shared" si="0"/>
        <v>31206</v>
      </c>
      <c r="S9" s="351">
        <f t="shared" si="0"/>
        <v>18281</v>
      </c>
    </row>
    <row r="10" spans="1:19" s="118" customFormat="1" ht="3" customHeight="1">
      <c r="A10" s="398"/>
      <c r="B10" s="125"/>
      <c r="C10" s="95"/>
      <c r="D10" s="95"/>
      <c r="E10" s="88"/>
      <c r="F10" s="95"/>
      <c r="G10" s="126"/>
      <c r="H10" s="88"/>
      <c r="I10" s="95"/>
      <c r="J10" s="95"/>
      <c r="K10" s="95"/>
      <c r="L10" s="127"/>
      <c r="M10" s="95"/>
      <c r="N10" s="95"/>
      <c r="O10" s="95"/>
      <c r="P10" s="126"/>
      <c r="Q10" s="95"/>
      <c r="R10" s="88"/>
      <c r="S10" s="277"/>
    </row>
    <row r="11" spans="1:19" ht="10.5" customHeight="1">
      <c r="A11" s="399" t="s">
        <v>192</v>
      </c>
      <c r="B11" s="125">
        <f>SUM(C11,O11,S11)</f>
        <v>7225</v>
      </c>
      <c r="C11" s="95">
        <f>SUM(D11,N11)</f>
        <v>1219</v>
      </c>
      <c r="D11" s="95">
        <f>SUM(E11:H11)</f>
        <v>1142</v>
      </c>
      <c r="E11" s="88">
        <v>584</v>
      </c>
      <c r="F11" s="95">
        <v>24</v>
      </c>
      <c r="G11" s="126">
        <v>513</v>
      </c>
      <c r="H11" s="88">
        <v>21</v>
      </c>
      <c r="I11" s="95">
        <f>SUM(J11:M11)</f>
        <v>1107</v>
      </c>
      <c r="J11" s="95">
        <v>552</v>
      </c>
      <c r="K11" s="95">
        <v>23</v>
      </c>
      <c r="L11" s="127">
        <v>511</v>
      </c>
      <c r="M11" s="95">
        <v>21</v>
      </c>
      <c r="N11" s="126">
        <v>77</v>
      </c>
      <c r="O11" s="95">
        <f>SUM(P11:R11)</f>
        <v>4985</v>
      </c>
      <c r="P11" s="126">
        <v>43</v>
      </c>
      <c r="Q11" s="95">
        <v>4872</v>
      </c>
      <c r="R11" s="88">
        <v>70</v>
      </c>
      <c r="S11" s="277">
        <v>1021</v>
      </c>
    </row>
    <row r="12" spans="1:19" ht="10.5" customHeight="1">
      <c r="A12" s="399" t="s">
        <v>159</v>
      </c>
      <c r="B12" s="125">
        <f aca="true" t="shared" si="1" ref="B12:B27">SUM(C12,O12,S12)</f>
        <v>6584</v>
      </c>
      <c r="C12" s="95">
        <f aca="true" t="shared" si="2" ref="C12:C27">SUM(D12,N12)</f>
        <v>4176</v>
      </c>
      <c r="D12" s="95">
        <f aca="true" t="shared" si="3" ref="D12:D27">SUM(E12:H12)</f>
        <v>3931</v>
      </c>
      <c r="E12" s="88">
        <v>3283</v>
      </c>
      <c r="F12" s="95">
        <v>69</v>
      </c>
      <c r="G12" s="126">
        <v>484</v>
      </c>
      <c r="H12" s="88">
        <v>95</v>
      </c>
      <c r="I12" s="95">
        <f aca="true" t="shared" si="4" ref="I12:I27">SUM(J12:M12)</f>
        <v>3789</v>
      </c>
      <c r="J12" s="95">
        <v>3149</v>
      </c>
      <c r="K12" s="95">
        <v>64</v>
      </c>
      <c r="L12" s="127">
        <v>483</v>
      </c>
      <c r="M12" s="95">
        <v>93</v>
      </c>
      <c r="N12" s="95">
        <v>245</v>
      </c>
      <c r="O12" s="95">
        <f aca="true" t="shared" si="5" ref="O12:O27">SUM(P12:R12)</f>
        <v>1062</v>
      </c>
      <c r="P12" s="126">
        <v>170</v>
      </c>
      <c r="Q12" s="95">
        <v>758</v>
      </c>
      <c r="R12" s="88">
        <v>134</v>
      </c>
      <c r="S12" s="277">
        <v>1346</v>
      </c>
    </row>
    <row r="13" spans="1:19" ht="10.5" customHeight="1">
      <c r="A13" s="399" t="s">
        <v>160</v>
      </c>
      <c r="B13" s="125">
        <f t="shared" si="1"/>
        <v>6452</v>
      </c>
      <c r="C13" s="95">
        <f t="shared" si="2"/>
        <v>4694</v>
      </c>
      <c r="D13" s="95">
        <f t="shared" si="3"/>
        <v>4457</v>
      </c>
      <c r="E13" s="88">
        <v>4178</v>
      </c>
      <c r="F13" s="95">
        <v>162</v>
      </c>
      <c r="G13" s="126">
        <v>6</v>
      </c>
      <c r="H13" s="88">
        <v>111</v>
      </c>
      <c r="I13" s="95">
        <f t="shared" si="4"/>
        <v>4238</v>
      </c>
      <c r="J13" s="95">
        <v>3986</v>
      </c>
      <c r="K13" s="95">
        <v>145</v>
      </c>
      <c r="L13" s="127">
        <v>5</v>
      </c>
      <c r="M13" s="95">
        <v>102</v>
      </c>
      <c r="N13" s="95">
        <v>237</v>
      </c>
      <c r="O13" s="95">
        <f t="shared" si="5"/>
        <v>557</v>
      </c>
      <c r="P13" s="126">
        <v>385</v>
      </c>
      <c r="Q13" s="95">
        <v>34</v>
      </c>
      <c r="R13" s="88">
        <v>138</v>
      </c>
      <c r="S13" s="277">
        <v>1201</v>
      </c>
    </row>
    <row r="14" spans="1:19" ht="10.5" customHeight="1">
      <c r="A14" s="399" t="s">
        <v>161</v>
      </c>
      <c r="B14" s="125">
        <f t="shared" si="1"/>
        <v>6992</v>
      </c>
      <c r="C14" s="95">
        <f t="shared" si="2"/>
        <v>4912</v>
      </c>
      <c r="D14" s="95">
        <f t="shared" si="3"/>
        <v>4695</v>
      </c>
      <c r="E14" s="88">
        <v>4265</v>
      </c>
      <c r="F14" s="95">
        <v>311</v>
      </c>
      <c r="G14" s="126">
        <v>4</v>
      </c>
      <c r="H14" s="88">
        <v>115</v>
      </c>
      <c r="I14" s="95">
        <f t="shared" si="4"/>
        <v>4422</v>
      </c>
      <c r="J14" s="95">
        <v>4031</v>
      </c>
      <c r="K14" s="95">
        <v>282</v>
      </c>
      <c r="L14" s="127">
        <v>4</v>
      </c>
      <c r="M14" s="95">
        <v>105</v>
      </c>
      <c r="N14" s="95">
        <v>217</v>
      </c>
      <c r="O14" s="95">
        <f t="shared" si="5"/>
        <v>879</v>
      </c>
      <c r="P14" s="126">
        <v>663</v>
      </c>
      <c r="Q14" s="95">
        <v>11</v>
      </c>
      <c r="R14" s="88">
        <v>205</v>
      </c>
      <c r="S14" s="277">
        <v>1201</v>
      </c>
    </row>
    <row r="15" spans="1:19" ht="10.5" customHeight="1">
      <c r="A15" s="399" t="s">
        <v>162</v>
      </c>
      <c r="B15" s="125">
        <f t="shared" si="1"/>
        <v>8384</v>
      </c>
      <c r="C15" s="95">
        <f t="shared" si="2"/>
        <v>5962</v>
      </c>
      <c r="D15" s="95">
        <f t="shared" si="3"/>
        <v>5703</v>
      </c>
      <c r="E15" s="88">
        <v>5031</v>
      </c>
      <c r="F15" s="95">
        <v>545</v>
      </c>
      <c r="G15" s="126">
        <v>2</v>
      </c>
      <c r="H15" s="88">
        <v>125</v>
      </c>
      <c r="I15" s="95">
        <f t="shared" si="4"/>
        <v>5327</v>
      </c>
      <c r="J15" s="95">
        <v>4723</v>
      </c>
      <c r="K15" s="95">
        <v>490</v>
      </c>
      <c r="L15" s="127">
        <v>2</v>
      </c>
      <c r="M15" s="95">
        <v>112</v>
      </c>
      <c r="N15" s="95">
        <v>259</v>
      </c>
      <c r="O15" s="95">
        <f t="shared" si="5"/>
        <v>961</v>
      </c>
      <c r="P15" s="126">
        <v>762</v>
      </c>
      <c r="Q15" s="95">
        <v>10</v>
      </c>
      <c r="R15" s="88">
        <v>189</v>
      </c>
      <c r="S15" s="277">
        <v>1461</v>
      </c>
    </row>
    <row r="16" spans="1:19" ht="3" customHeight="1">
      <c r="A16" s="399"/>
      <c r="B16" s="125"/>
      <c r="C16" s="95"/>
      <c r="D16" s="95"/>
      <c r="E16" s="89"/>
      <c r="F16" s="128"/>
      <c r="G16" s="128"/>
      <c r="H16" s="89"/>
      <c r="I16" s="95"/>
      <c r="J16" s="95"/>
      <c r="K16" s="95"/>
      <c r="L16" s="127"/>
      <c r="M16" s="95"/>
      <c r="N16" s="95"/>
      <c r="O16" s="95"/>
      <c r="P16" s="126"/>
      <c r="Q16" s="95"/>
      <c r="R16" s="88"/>
      <c r="S16" s="277"/>
    </row>
    <row r="17" spans="1:19" ht="10.5" customHeight="1">
      <c r="A17" s="399" t="s">
        <v>163</v>
      </c>
      <c r="B17" s="125">
        <f t="shared" si="1"/>
        <v>10335</v>
      </c>
      <c r="C17" s="95">
        <f t="shared" si="2"/>
        <v>7640</v>
      </c>
      <c r="D17" s="95">
        <f t="shared" si="3"/>
        <v>7345</v>
      </c>
      <c r="E17" s="88">
        <v>6465</v>
      </c>
      <c r="F17" s="95">
        <v>799</v>
      </c>
      <c r="G17" s="126">
        <v>2</v>
      </c>
      <c r="H17" s="88">
        <v>79</v>
      </c>
      <c r="I17" s="95">
        <f t="shared" si="4"/>
        <v>6804</v>
      </c>
      <c r="J17" s="95">
        <v>6026</v>
      </c>
      <c r="K17" s="95">
        <v>711</v>
      </c>
      <c r="L17" s="127">
        <v>2</v>
      </c>
      <c r="M17" s="95">
        <v>65</v>
      </c>
      <c r="N17" s="95">
        <v>295</v>
      </c>
      <c r="O17" s="95">
        <f t="shared" si="5"/>
        <v>1018</v>
      </c>
      <c r="P17" s="126">
        <v>763</v>
      </c>
      <c r="Q17" s="95">
        <v>13</v>
      </c>
      <c r="R17" s="88">
        <v>242</v>
      </c>
      <c r="S17" s="277">
        <v>1677</v>
      </c>
    </row>
    <row r="18" spans="1:19" ht="10.5" customHeight="1">
      <c r="A18" s="399" t="s">
        <v>164</v>
      </c>
      <c r="B18" s="125">
        <f t="shared" si="1"/>
        <v>12090</v>
      </c>
      <c r="C18" s="95">
        <f t="shared" si="2"/>
        <v>9059</v>
      </c>
      <c r="D18" s="95">
        <f t="shared" si="3"/>
        <v>8769</v>
      </c>
      <c r="E18" s="88">
        <v>7756</v>
      </c>
      <c r="F18" s="95">
        <v>906</v>
      </c>
      <c r="G18" s="126">
        <v>1</v>
      </c>
      <c r="H18" s="88">
        <v>106</v>
      </c>
      <c r="I18" s="95">
        <f t="shared" si="4"/>
        <v>8113</v>
      </c>
      <c r="J18" s="95">
        <v>7196</v>
      </c>
      <c r="K18" s="95">
        <v>828</v>
      </c>
      <c r="L18" s="127">
        <v>1</v>
      </c>
      <c r="M18" s="95">
        <v>88</v>
      </c>
      <c r="N18" s="95">
        <v>290</v>
      </c>
      <c r="O18" s="95">
        <f t="shared" si="5"/>
        <v>1288</v>
      </c>
      <c r="P18" s="126">
        <v>891</v>
      </c>
      <c r="Q18" s="95">
        <v>5</v>
      </c>
      <c r="R18" s="88">
        <v>392</v>
      </c>
      <c r="S18" s="277">
        <v>1743</v>
      </c>
    </row>
    <row r="19" spans="1:19" ht="10.5" customHeight="1">
      <c r="A19" s="399" t="s">
        <v>165</v>
      </c>
      <c r="B19" s="125">
        <f t="shared" si="1"/>
        <v>10706</v>
      </c>
      <c r="C19" s="95">
        <f t="shared" si="2"/>
        <v>8023</v>
      </c>
      <c r="D19" s="95">
        <f t="shared" si="3"/>
        <v>7723</v>
      </c>
      <c r="E19" s="88">
        <v>6748</v>
      </c>
      <c r="F19" s="95">
        <v>883</v>
      </c>
      <c r="G19" s="126">
        <v>2</v>
      </c>
      <c r="H19" s="88">
        <v>90</v>
      </c>
      <c r="I19" s="95">
        <f t="shared" si="4"/>
        <v>7031</v>
      </c>
      <c r="J19" s="95">
        <v>6194</v>
      </c>
      <c r="K19" s="95">
        <v>770</v>
      </c>
      <c r="L19" s="127">
        <v>2</v>
      </c>
      <c r="M19" s="95">
        <v>65</v>
      </c>
      <c r="N19" s="95">
        <v>300</v>
      </c>
      <c r="O19" s="95">
        <f t="shared" si="5"/>
        <v>1341</v>
      </c>
      <c r="P19" s="126">
        <v>965</v>
      </c>
      <c r="Q19" s="95">
        <v>6</v>
      </c>
      <c r="R19" s="88">
        <v>370</v>
      </c>
      <c r="S19" s="277">
        <v>1342</v>
      </c>
    </row>
    <row r="20" spans="1:19" ht="10.5" customHeight="1">
      <c r="A20" s="399" t="s">
        <v>166</v>
      </c>
      <c r="B20" s="125">
        <f t="shared" si="1"/>
        <v>10748</v>
      </c>
      <c r="C20" s="95">
        <f t="shared" si="2"/>
        <v>7825</v>
      </c>
      <c r="D20" s="95">
        <f t="shared" si="3"/>
        <v>7532</v>
      </c>
      <c r="E20" s="88">
        <v>6470</v>
      </c>
      <c r="F20" s="95">
        <v>957</v>
      </c>
      <c r="G20" s="126">
        <v>2</v>
      </c>
      <c r="H20" s="88">
        <v>103</v>
      </c>
      <c r="I20" s="95">
        <f t="shared" si="4"/>
        <v>6835</v>
      </c>
      <c r="J20" s="95">
        <v>5926</v>
      </c>
      <c r="K20" s="95">
        <v>829</v>
      </c>
      <c r="L20" s="127">
        <v>2</v>
      </c>
      <c r="M20" s="95">
        <v>78</v>
      </c>
      <c r="N20" s="95">
        <v>293</v>
      </c>
      <c r="O20" s="95">
        <f t="shared" si="5"/>
        <v>1810</v>
      </c>
      <c r="P20" s="126">
        <v>1265</v>
      </c>
      <c r="Q20" s="95">
        <v>3</v>
      </c>
      <c r="R20" s="88">
        <v>542</v>
      </c>
      <c r="S20" s="277">
        <v>1113</v>
      </c>
    </row>
    <row r="21" spans="1:19" ht="10.5" customHeight="1">
      <c r="A21" s="399" t="s">
        <v>167</v>
      </c>
      <c r="B21" s="125">
        <f t="shared" si="1"/>
        <v>11079</v>
      </c>
      <c r="C21" s="95">
        <f t="shared" si="2"/>
        <v>7099</v>
      </c>
      <c r="D21" s="95">
        <f t="shared" si="3"/>
        <v>6806</v>
      </c>
      <c r="E21" s="88">
        <v>5685</v>
      </c>
      <c r="F21" s="95">
        <v>985</v>
      </c>
      <c r="G21" s="126" t="s">
        <v>762</v>
      </c>
      <c r="H21" s="88">
        <v>136</v>
      </c>
      <c r="I21" s="95">
        <f t="shared" si="4"/>
        <v>5984</v>
      </c>
      <c r="J21" s="95">
        <v>5059</v>
      </c>
      <c r="K21" s="95">
        <v>828</v>
      </c>
      <c r="L21" s="127" t="s">
        <v>762</v>
      </c>
      <c r="M21" s="95">
        <v>97</v>
      </c>
      <c r="N21" s="95">
        <v>293</v>
      </c>
      <c r="O21" s="95">
        <f t="shared" si="5"/>
        <v>3104</v>
      </c>
      <c r="P21" s="126">
        <v>1920</v>
      </c>
      <c r="Q21" s="95">
        <v>1</v>
      </c>
      <c r="R21" s="88">
        <v>1183</v>
      </c>
      <c r="S21" s="277">
        <v>876</v>
      </c>
    </row>
    <row r="22" spans="1:19" ht="3" customHeight="1">
      <c r="A22" s="399"/>
      <c r="B22" s="125"/>
      <c r="C22" s="95"/>
      <c r="D22" s="95"/>
      <c r="E22" s="88"/>
      <c r="F22" s="95"/>
      <c r="G22" s="126"/>
      <c r="H22" s="88"/>
      <c r="I22" s="95"/>
      <c r="J22" s="95"/>
      <c r="K22" s="95"/>
      <c r="L22" s="127"/>
      <c r="M22" s="95"/>
      <c r="N22" s="95"/>
      <c r="O22" s="95"/>
      <c r="P22" s="126"/>
      <c r="Q22" s="95"/>
      <c r="R22" s="88"/>
      <c r="S22" s="277"/>
    </row>
    <row r="23" spans="1:19" ht="10.5" customHeight="1">
      <c r="A23" s="399" t="s">
        <v>168</v>
      </c>
      <c r="B23" s="125">
        <f t="shared" si="1"/>
        <v>13839</v>
      </c>
      <c r="C23" s="95">
        <f t="shared" si="2"/>
        <v>5880</v>
      </c>
      <c r="D23" s="95">
        <f t="shared" si="3"/>
        <v>5659</v>
      </c>
      <c r="E23" s="88">
        <v>4453</v>
      </c>
      <c r="F23" s="95">
        <v>1033</v>
      </c>
      <c r="G23" s="126">
        <v>1</v>
      </c>
      <c r="H23" s="88">
        <v>172</v>
      </c>
      <c r="I23" s="95">
        <f t="shared" si="4"/>
        <v>4574</v>
      </c>
      <c r="J23" s="95">
        <v>3659</v>
      </c>
      <c r="K23" s="95">
        <v>816</v>
      </c>
      <c r="L23" s="127">
        <v>1</v>
      </c>
      <c r="M23" s="95">
        <v>98</v>
      </c>
      <c r="N23" s="95">
        <v>221</v>
      </c>
      <c r="O23" s="95">
        <f t="shared" si="5"/>
        <v>6819</v>
      </c>
      <c r="P23" s="126">
        <v>3055</v>
      </c>
      <c r="Q23" s="95">
        <v>1</v>
      </c>
      <c r="R23" s="88">
        <v>3763</v>
      </c>
      <c r="S23" s="277">
        <v>1140</v>
      </c>
    </row>
    <row r="24" spans="1:19" ht="10.5" customHeight="1">
      <c r="A24" s="399" t="s">
        <v>169</v>
      </c>
      <c r="B24" s="125">
        <f t="shared" si="1"/>
        <v>14162</v>
      </c>
      <c r="C24" s="95">
        <f t="shared" si="2"/>
        <v>3645</v>
      </c>
      <c r="D24" s="95">
        <f t="shared" si="3"/>
        <v>3545</v>
      </c>
      <c r="E24" s="88">
        <v>2676</v>
      </c>
      <c r="F24" s="95">
        <v>722</v>
      </c>
      <c r="G24" s="126" t="s">
        <v>762</v>
      </c>
      <c r="H24" s="88">
        <v>147</v>
      </c>
      <c r="I24" s="95">
        <f t="shared" si="4"/>
        <v>2608</v>
      </c>
      <c r="J24" s="95">
        <v>2019</v>
      </c>
      <c r="K24" s="95">
        <v>522</v>
      </c>
      <c r="L24" s="127" t="s">
        <v>762</v>
      </c>
      <c r="M24" s="95">
        <v>67</v>
      </c>
      <c r="N24" s="95">
        <v>100</v>
      </c>
      <c r="O24" s="95">
        <f t="shared" si="5"/>
        <v>9246</v>
      </c>
      <c r="P24" s="126">
        <v>3286</v>
      </c>
      <c r="Q24" s="95">
        <v>2</v>
      </c>
      <c r="R24" s="88">
        <v>5958</v>
      </c>
      <c r="S24" s="277">
        <v>1271</v>
      </c>
    </row>
    <row r="25" spans="1:19" ht="10.5" customHeight="1">
      <c r="A25" s="399" t="s">
        <v>170</v>
      </c>
      <c r="B25" s="125">
        <f t="shared" si="1"/>
        <v>10479</v>
      </c>
      <c r="C25" s="95">
        <f t="shared" si="2"/>
        <v>1250</v>
      </c>
      <c r="D25" s="95">
        <f t="shared" si="3"/>
        <v>1219</v>
      </c>
      <c r="E25" s="88">
        <v>826</v>
      </c>
      <c r="F25" s="95">
        <v>288</v>
      </c>
      <c r="G25" s="126" t="s">
        <v>762</v>
      </c>
      <c r="H25" s="88">
        <v>105</v>
      </c>
      <c r="I25" s="95">
        <f t="shared" si="4"/>
        <v>736</v>
      </c>
      <c r="J25" s="95">
        <v>544</v>
      </c>
      <c r="K25" s="95">
        <v>161</v>
      </c>
      <c r="L25" s="127" t="s">
        <v>762</v>
      </c>
      <c r="M25" s="95">
        <v>31</v>
      </c>
      <c r="N25" s="95">
        <v>31</v>
      </c>
      <c r="O25" s="95">
        <f t="shared" si="5"/>
        <v>8128</v>
      </c>
      <c r="P25" s="126">
        <v>2400</v>
      </c>
      <c r="Q25" s="95">
        <v>2</v>
      </c>
      <c r="R25" s="88">
        <v>5726</v>
      </c>
      <c r="S25" s="277">
        <v>1101</v>
      </c>
    </row>
    <row r="26" spans="1:19" ht="10.5" customHeight="1">
      <c r="A26" s="399" t="s">
        <v>171</v>
      </c>
      <c r="B26" s="125">
        <f t="shared" si="1"/>
        <v>8572</v>
      </c>
      <c r="C26" s="95">
        <f t="shared" si="2"/>
        <v>485</v>
      </c>
      <c r="D26" s="95">
        <f t="shared" si="3"/>
        <v>471</v>
      </c>
      <c r="E26" s="88">
        <v>291</v>
      </c>
      <c r="F26" s="95">
        <v>114</v>
      </c>
      <c r="G26" s="126" t="s">
        <v>762</v>
      </c>
      <c r="H26" s="88">
        <v>66</v>
      </c>
      <c r="I26" s="95">
        <f t="shared" si="4"/>
        <v>217</v>
      </c>
      <c r="J26" s="95">
        <v>170</v>
      </c>
      <c r="K26" s="95">
        <v>36</v>
      </c>
      <c r="L26" s="127" t="s">
        <v>762</v>
      </c>
      <c r="M26" s="95">
        <v>11</v>
      </c>
      <c r="N26" s="95">
        <v>14</v>
      </c>
      <c r="O26" s="95">
        <f t="shared" si="5"/>
        <v>7054</v>
      </c>
      <c r="P26" s="126">
        <v>1758</v>
      </c>
      <c r="Q26" s="95">
        <v>3</v>
      </c>
      <c r="R26" s="88">
        <v>5293</v>
      </c>
      <c r="S26" s="277">
        <v>1033</v>
      </c>
    </row>
    <row r="27" spans="1:19" s="97" customFormat="1" ht="10.5" customHeight="1">
      <c r="A27" s="399" t="s">
        <v>452</v>
      </c>
      <c r="B27" s="125">
        <f t="shared" si="1"/>
        <v>9303</v>
      </c>
      <c r="C27" s="95">
        <f t="shared" si="2"/>
        <v>207</v>
      </c>
      <c r="D27" s="95">
        <f t="shared" si="3"/>
        <v>201</v>
      </c>
      <c r="E27" s="88">
        <v>116</v>
      </c>
      <c r="F27" s="95">
        <v>55</v>
      </c>
      <c r="G27" s="126">
        <v>0</v>
      </c>
      <c r="H27" s="88">
        <v>30</v>
      </c>
      <c r="I27" s="95">
        <f t="shared" si="4"/>
        <v>77</v>
      </c>
      <c r="J27" s="95">
        <v>57</v>
      </c>
      <c r="K27" s="95">
        <v>15</v>
      </c>
      <c r="L27" s="127">
        <v>0</v>
      </c>
      <c r="M27" s="95">
        <v>5</v>
      </c>
      <c r="N27" s="126">
        <v>6</v>
      </c>
      <c r="O27" s="95">
        <f t="shared" si="5"/>
        <v>8341</v>
      </c>
      <c r="P27" s="126">
        <v>1337</v>
      </c>
      <c r="Q27" s="95">
        <v>3</v>
      </c>
      <c r="R27" s="88">
        <v>7001</v>
      </c>
      <c r="S27" s="277">
        <v>755</v>
      </c>
    </row>
    <row r="28" spans="1:19" ht="10.5" customHeight="1">
      <c r="A28" s="400" t="s">
        <v>172</v>
      </c>
      <c r="B28" s="125"/>
      <c r="C28" s="126"/>
      <c r="D28" s="126"/>
      <c r="E28" s="127"/>
      <c r="F28" s="126"/>
      <c r="G28" s="126"/>
      <c r="H28" s="127"/>
      <c r="I28" s="126"/>
      <c r="J28" s="126"/>
      <c r="K28" s="126"/>
      <c r="L28" s="127"/>
      <c r="M28" s="126"/>
      <c r="N28" s="126"/>
      <c r="O28" s="126"/>
      <c r="P28" s="126"/>
      <c r="Q28" s="126"/>
      <c r="R28" s="127"/>
      <c r="S28" s="352"/>
    </row>
    <row r="29" spans="1:19" ht="10.5" customHeight="1">
      <c r="A29" s="399" t="s">
        <v>190</v>
      </c>
      <c r="B29" s="125">
        <f>SUM(B23:B27)</f>
        <v>56355</v>
      </c>
      <c r="C29" s="126">
        <f aca="true" t="shared" si="6" ref="C29:S29">SUM(C23:C27)</f>
        <v>11467</v>
      </c>
      <c r="D29" s="126">
        <f t="shared" si="6"/>
        <v>11095</v>
      </c>
      <c r="E29" s="127">
        <f t="shared" si="6"/>
        <v>8362</v>
      </c>
      <c r="F29" s="126">
        <f t="shared" si="6"/>
        <v>2212</v>
      </c>
      <c r="G29" s="126">
        <f t="shared" si="6"/>
        <v>1</v>
      </c>
      <c r="H29" s="127">
        <f>SUM(H23:H27)</f>
        <v>520</v>
      </c>
      <c r="I29" s="126">
        <f t="shared" si="6"/>
        <v>8212</v>
      </c>
      <c r="J29" s="126">
        <f t="shared" si="6"/>
        <v>6449</v>
      </c>
      <c r="K29" s="126">
        <f t="shared" si="6"/>
        <v>1550</v>
      </c>
      <c r="L29" s="127">
        <f t="shared" si="6"/>
        <v>1</v>
      </c>
      <c r="M29" s="126">
        <f t="shared" si="6"/>
        <v>212</v>
      </c>
      <c r="N29" s="126">
        <f t="shared" si="6"/>
        <v>372</v>
      </c>
      <c r="O29" s="126">
        <f t="shared" si="6"/>
        <v>39588</v>
      </c>
      <c r="P29" s="126">
        <f t="shared" si="6"/>
        <v>11836</v>
      </c>
      <c r="Q29" s="126">
        <f t="shared" si="6"/>
        <v>11</v>
      </c>
      <c r="R29" s="127">
        <f t="shared" si="6"/>
        <v>27741</v>
      </c>
      <c r="S29" s="352">
        <f t="shared" si="6"/>
        <v>5300</v>
      </c>
    </row>
    <row r="30" spans="1:19" ht="10.5" customHeight="1">
      <c r="A30" s="399" t="s">
        <v>403</v>
      </c>
      <c r="B30" s="353">
        <f>SUM(B23:B24)</f>
        <v>28001</v>
      </c>
      <c r="C30" s="193">
        <f aca="true" t="shared" si="7" ref="C30:S30">SUM(C23:C24)</f>
        <v>9525</v>
      </c>
      <c r="D30" s="193">
        <f t="shared" si="7"/>
        <v>9204</v>
      </c>
      <c r="E30" s="354">
        <f t="shared" si="7"/>
        <v>7129</v>
      </c>
      <c r="F30" s="193">
        <f t="shared" si="7"/>
        <v>1755</v>
      </c>
      <c r="G30" s="193">
        <f t="shared" si="7"/>
        <v>1</v>
      </c>
      <c r="H30" s="354">
        <f>SUM(H23:H24)</f>
        <v>319</v>
      </c>
      <c r="I30" s="193">
        <f t="shared" si="7"/>
        <v>7182</v>
      </c>
      <c r="J30" s="193">
        <f t="shared" si="7"/>
        <v>5678</v>
      </c>
      <c r="K30" s="193">
        <f t="shared" si="7"/>
        <v>1338</v>
      </c>
      <c r="L30" s="354">
        <f t="shared" si="7"/>
        <v>1</v>
      </c>
      <c r="M30" s="193">
        <f t="shared" si="7"/>
        <v>165</v>
      </c>
      <c r="N30" s="193">
        <f t="shared" si="7"/>
        <v>321</v>
      </c>
      <c r="O30" s="193">
        <f t="shared" si="7"/>
        <v>16065</v>
      </c>
      <c r="P30" s="193">
        <f t="shared" si="7"/>
        <v>6341</v>
      </c>
      <c r="Q30" s="193">
        <f t="shared" si="7"/>
        <v>3</v>
      </c>
      <c r="R30" s="354">
        <f t="shared" si="7"/>
        <v>9721</v>
      </c>
      <c r="S30" s="338">
        <f t="shared" si="7"/>
        <v>2411</v>
      </c>
    </row>
    <row r="31" spans="1:19" ht="10.5" customHeight="1">
      <c r="A31" s="399" t="s">
        <v>191</v>
      </c>
      <c r="B31" s="353">
        <f>SUM(B25:B27)</f>
        <v>28354</v>
      </c>
      <c r="C31" s="193">
        <f aca="true" t="shared" si="8" ref="C31:S31">SUM(C25:C27)</f>
        <v>1942</v>
      </c>
      <c r="D31" s="193">
        <f t="shared" si="8"/>
        <v>1891</v>
      </c>
      <c r="E31" s="354">
        <f t="shared" si="8"/>
        <v>1233</v>
      </c>
      <c r="F31" s="193">
        <f t="shared" si="8"/>
        <v>457</v>
      </c>
      <c r="G31" s="193">
        <f t="shared" si="8"/>
        <v>0</v>
      </c>
      <c r="H31" s="354">
        <f t="shared" si="8"/>
        <v>201</v>
      </c>
      <c r="I31" s="193">
        <f t="shared" si="8"/>
        <v>1030</v>
      </c>
      <c r="J31" s="193">
        <f t="shared" si="8"/>
        <v>771</v>
      </c>
      <c r="K31" s="193">
        <f t="shared" si="8"/>
        <v>212</v>
      </c>
      <c r="L31" s="354">
        <f t="shared" si="8"/>
        <v>0</v>
      </c>
      <c r="M31" s="193">
        <f t="shared" si="8"/>
        <v>47</v>
      </c>
      <c r="N31" s="193">
        <f t="shared" si="8"/>
        <v>51</v>
      </c>
      <c r="O31" s="193">
        <f t="shared" si="8"/>
        <v>23523</v>
      </c>
      <c r="P31" s="193">
        <f t="shared" si="8"/>
        <v>5495</v>
      </c>
      <c r="Q31" s="193">
        <f t="shared" si="8"/>
        <v>8</v>
      </c>
      <c r="R31" s="354">
        <f t="shared" si="8"/>
        <v>18020</v>
      </c>
      <c r="S31" s="338">
        <f t="shared" si="8"/>
        <v>2889</v>
      </c>
    </row>
    <row r="32" spans="1:19" ht="10.5" customHeight="1">
      <c r="A32" s="398"/>
      <c r="B32" s="353"/>
      <c r="C32" s="193"/>
      <c r="D32" s="193"/>
      <c r="E32" s="354"/>
      <c r="F32" s="193"/>
      <c r="G32" s="193"/>
      <c r="H32" s="354"/>
      <c r="I32" s="193"/>
      <c r="J32" s="193"/>
      <c r="K32" s="193"/>
      <c r="L32" s="354"/>
      <c r="M32" s="193"/>
      <c r="N32" s="193"/>
      <c r="O32" s="193"/>
      <c r="P32" s="193"/>
      <c r="Q32" s="193"/>
      <c r="R32" s="354"/>
      <c r="S32" s="338"/>
    </row>
    <row r="33" spans="1:19" s="119" customFormat="1" ht="10.5" customHeight="1">
      <c r="A33" s="401" t="s">
        <v>193</v>
      </c>
      <c r="B33" s="353">
        <f>SUM(B35:B51)</f>
        <v>68351</v>
      </c>
      <c r="C33" s="193">
        <f aca="true" t="shared" si="9" ref="C33:S33">SUM(C35:C51)</f>
        <v>39235</v>
      </c>
      <c r="D33" s="193">
        <f t="shared" si="9"/>
        <v>37549</v>
      </c>
      <c r="E33" s="354">
        <f t="shared" si="9"/>
        <v>35687</v>
      </c>
      <c r="F33" s="193">
        <f t="shared" si="9"/>
        <v>546</v>
      </c>
      <c r="G33" s="193">
        <f t="shared" si="9"/>
        <v>556</v>
      </c>
      <c r="H33" s="354">
        <f t="shared" si="9"/>
        <v>760</v>
      </c>
      <c r="I33" s="193">
        <f t="shared" si="9"/>
        <v>33309</v>
      </c>
      <c r="J33" s="193">
        <f t="shared" si="9"/>
        <v>31923</v>
      </c>
      <c r="K33" s="193">
        <f t="shared" si="9"/>
        <v>380</v>
      </c>
      <c r="L33" s="354">
        <f t="shared" si="9"/>
        <v>553</v>
      </c>
      <c r="M33" s="193">
        <f t="shared" si="9"/>
        <v>453</v>
      </c>
      <c r="N33" s="193">
        <f t="shared" si="9"/>
        <v>1686</v>
      </c>
      <c r="O33" s="193">
        <f t="shared" si="9"/>
        <v>20000</v>
      </c>
      <c r="P33" s="193">
        <f t="shared" si="9"/>
        <v>2040</v>
      </c>
      <c r="Q33" s="193">
        <f t="shared" si="9"/>
        <v>3062</v>
      </c>
      <c r="R33" s="354">
        <f t="shared" si="9"/>
        <v>14898</v>
      </c>
      <c r="S33" s="338">
        <f t="shared" si="9"/>
        <v>9116</v>
      </c>
    </row>
    <row r="34" spans="1:19" s="119" customFormat="1" ht="2.25" customHeight="1">
      <c r="A34" s="398"/>
      <c r="B34" s="353"/>
      <c r="C34" s="193"/>
      <c r="D34" s="193"/>
      <c r="E34" s="354"/>
      <c r="F34" s="193"/>
      <c r="G34" s="193"/>
      <c r="H34" s="354"/>
      <c r="I34" s="193"/>
      <c r="J34" s="193"/>
      <c r="K34" s="193"/>
      <c r="L34" s="354"/>
      <c r="M34" s="193"/>
      <c r="N34" s="193"/>
      <c r="O34" s="193"/>
      <c r="P34" s="193"/>
      <c r="Q34" s="193"/>
      <c r="R34" s="354"/>
      <c r="S34" s="338"/>
    </row>
    <row r="35" spans="1:19" ht="10.5" customHeight="1">
      <c r="A35" s="399" t="s">
        <v>192</v>
      </c>
      <c r="B35" s="353">
        <f>SUM(C35,O35,S35)</f>
        <v>3767</v>
      </c>
      <c r="C35" s="193">
        <f>SUM(D35,N35)</f>
        <v>598</v>
      </c>
      <c r="D35" s="193">
        <f>SUM(E35:H35)</f>
        <v>557</v>
      </c>
      <c r="E35" s="354">
        <v>287</v>
      </c>
      <c r="F35" s="193">
        <v>15</v>
      </c>
      <c r="G35" s="193">
        <v>242</v>
      </c>
      <c r="H35" s="354">
        <v>13</v>
      </c>
      <c r="I35" s="193">
        <f>SUM(J35:M35)</f>
        <v>534</v>
      </c>
      <c r="J35" s="193">
        <v>266</v>
      </c>
      <c r="K35" s="193">
        <v>14</v>
      </c>
      <c r="L35" s="354">
        <v>241</v>
      </c>
      <c r="M35" s="193">
        <v>13</v>
      </c>
      <c r="N35" s="193">
        <v>41</v>
      </c>
      <c r="O35" s="193">
        <f>SUM(P35:R35)</f>
        <v>2653</v>
      </c>
      <c r="P35" s="193">
        <v>14</v>
      </c>
      <c r="Q35" s="193">
        <v>2597</v>
      </c>
      <c r="R35" s="354">
        <v>42</v>
      </c>
      <c r="S35" s="338">
        <v>516</v>
      </c>
    </row>
    <row r="36" spans="1:19" ht="10.5" customHeight="1">
      <c r="A36" s="399" t="s">
        <v>159</v>
      </c>
      <c r="B36" s="353">
        <f aca="true" t="shared" si="10" ref="B36:B51">SUM(C36,O36,S36)</f>
        <v>3419</v>
      </c>
      <c r="C36" s="193">
        <f aca="true" t="shared" si="11" ref="C36:C51">SUM(D36,N36)</f>
        <v>2142</v>
      </c>
      <c r="D36" s="193">
        <f aca="true" t="shared" si="12" ref="D36:D51">SUM(E36:H36)</f>
        <v>2005</v>
      </c>
      <c r="E36" s="354">
        <v>1631</v>
      </c>
      <c r="F36" s="193">
        <v>15</v>
      </c>
      <c r="G36" s="193">
        <v>307</v>
      </c>
      <c r="H36" s="354">
        <v>52</v>
      </c>
      <c r="I36" s="193">
        <f aca="true" t="shared" si="13" ref="I36:I51">SUM(J36:M36)</f>
        <v>1904</v>
      </c>
      <c r="J36" s="193">
        <v>1534</v>
      </c>
      <c r="K36" s="193">
        <v>14</v>
      </c>
      <c r="L36" s="354">
        <v>306</v>
      </c>
      <c r="M36" s="193">
        <v>50</v>
      </c>
      <c r="N36" s="193">
        <v>137</v>
      </c>
      <c r="O36" s="193">
        <f aca="true" t="shared" si="14" ref="O36:O51">SUM(P36:R36)</f>
        <v>533</v>
      </c>
      <c r="P36" s="193">
        <v>18</v>
      </c>
      <c r="Q36" s="193">
        <v>439</v>
      </c>
      <c r="R36" s="354">
        <v>76</v>
      </c>
      <c r="S36" s="338">
        <v>744</v>
      </c>
    </row>
    <row r="37" spans="1:19" ht="10.5" customHeight="1">
      <c r="A37" s="399" t="s">
        <v>160</v>
      </c>
      <c r="B37" s="353">
        <f t="shared" si="10"/>
        <v>3275</v>
      </c>
      <c r="C37" s="193">
        <f t="shared" si="11"/>
        <v>2489</v>
      </c>
      <c r="D37" s="193">
        <f t="shared" si="12"/>
        <v>2365</v>
      </c>
      <c r="E37" s="354">
        <v>2334</v>
      </c>
      <c r="F37" s="193">
        <v>7</v>
      </c>
      <c r="G37" s="193">
        <v>5</v>
      </c>
      <c r="H37" s="354">
        <v>19</v>
      </c>
      <c r="I37" s="193">
        <f t="shared" si="13"/>
        <v>2222</v>
      </c>
      <c r="J37" s="193">
        <v>2197</v>
      </c>
      <c r="K37" s="193">
        <v>5</v>
      </c>
      <c r="L37" s="354">
        <v>4</v>
      </c>
      <c r="M37" s="193">
        <v>16</v>
      </c>
      <c r="N37" s="193">
        <v>124</v>
      </c>
      <c r="O37" s="193">
        <f t="shared" si="14"/>
        <v>131</v>
      </c>
      <c r="P37" s="193">
        <v>23</v>
      </c>
      <c r="Q37" s="193">
        <v>17</v>
      </c>
      <c r="R37" s="354">
        <v>91</v>
      </c>
      <c r="S37" s="338">
        <v>655</v>
      </c>
    </row>
    <row r="38" spans="1:19" ht="10.5" customHeight="1">
      <c r="A38" s="399" t="s">
        <v>161</v>
      </c>
      <c r="B38" s="353">
        <f t="shared" si="10"/>
        <v>3479</v>
      </c>
      <c r="C38" s="193">
        <f t="shared" si="11"/>
        <v>2684</v>
      </c>
      <c r="D38" s="193">
        <f t="shared" si="12"/>
        <v>2553</v>
      </c>
      <c r="E38" s="354">
        <v>2521</v>
      </c>
      <c r="F38" s="193">
        <v>13</v>
      </c>
      <c r="G38" s="193" t="s">
        <v>762</v>
      </c>
      <c r="H38" s="354">
        <v>19</v>
      </c>
      <c r="I38" s="193">
        <f t="shared" si="13"/>
        <v>2390</v>
      </c>
      <c r="J38" s="193">
        <v>2366</v>
      </c>
      <c r="K38" s="193">
        <v>11</v>
      </c>
      <c r="L38" s="354" t="s">
        <v>762</v>
      </c>
      <c r="M38" s="193">
        <v>13</v>
      </c>
      <c r="N38" s="193">
        <v>131</v>
      </c>
      <c r="O38" s="193">
        <f t="shared" si="14"/>
        <v>167</v>
      </c>
      <c r="P38" s="193">
        <v>26</v>
      </c>
      <c r="Q38" s="193">
        <v>2</v>
      </c>
      <c r="R38" s="354">
        <v>139</v>
      </c>
      <c r="S38" s="338">
        <v>628</v>
      </c>
    </row>
    <row r="39" spans="1:19" ht="10.5" customHeight="1">
      <c r="A39" s="399" t="s">
        <v>162</v>
      </c>
      <c r="B39" s="353">
        <f t="shared" si="10"/>
        <v>4109</v>
      </c>
      <c r="C39" s="193">
        <f t="shared" si="11"/>
        <v>3203</v>
      </c>
      <c r="D39" s="193">
        <f t="shared" si="12"/>
        <v>3057</v>
      </c>
      <c r="E39" s="354">
        <v>3007</v>
      </c>
      <c r="F39" s="193">
        <v>16</v>
      </c>
      <c r="G39" s="193" t="s">
        <v>762</v>
      </c>
      <c r="H39" s="354">
        <v>34</v>
      </c>
      <c r="I39" s="193">
        <f t="shared" si="13"/>
        <v>2841</v>
      </c>
      <c r="J39" s="193">
        <v>2807</v>
      </c>
      <c r="K39" s="193">
        <v>9</v>
      </c>
      <c r="L39" s="354" t="s">
        <v>762</v>
      </c>
      <c r="M39" s="193">
        <v>25</v>
      </c>
      <c r="N39" s="193">
        <v>146</v>
      </c>
      <c r="O39" s="193">
        <f t="shared" si="14"/>
        <v>152</v>
      </c>
      <c r="P39" s="193">
        <v>28</v>
      </c>
      <c r="Q39" s="193">
        <v>1</v>
      </c>
      <c r="R39" s="354">
        <v>123</v>
      </c>
      <c r="S39" s="338">
        <v>754</v>
      </c>
    </row>
    <row r="40" spans="1:19" ht="3" customHeight="1">
      <c r="A40" s="399"/>
      <c r="B40" s="353"/>
      <c r="C40" s="193"/>
      <c r="D40" s="193"/>
      <c r="E40" s="354"/>
      <c r="F40" s="193"/>
      <c r="G40" s="193"/>
      <c r="H40" s="354"/>
      <c r="I40" s="193"/>
      <c r="J40" s="193"/>
      <c r="K40" s="193"/>
      <c r="L40" s="354"/>
      <c r="M40" s="193"/>
      <c r="N40" s="193"/>
      <c r="O40" s="193"/>
      <c r="P40" s="193"/>
      <c r="Q40" s="193"/>
      <c r="R40" s="354"/>
      <c r="S40" s="338"/>
    </row>
    <row r="41" spans="1:19" ht="10.5" customHeight="1">
      <c r="A41" s="399" t="s">
        <v>163</v>
      </c>
      <c r="B41" s="353">
        <f t="shared" si="10"/>
        <v>5122</v>
      </c>
      <c r="C41" s="193">
        <f t="shared" si="11"/>
        <v>4047</v>
      </c>
      <c r="D41" s="193">
        <f t="shared" si="12"/>
        <v>3881</v>
      </c>
      <c r="E41" s="354">
        <v>3834</v>
      </c>
      <c r="F41" s="193">
        <v>20</v>
      </c>
      <c r="G41" s="193" t="s">
        <v>762</v>
      </c>
      <c r="H41" s="354">
        <v>27</v>
      </c>
      <c r="I41" s="193">
        <f t="shared" si="13"/>
        <v>3564</v>
      </c>
      <c r="J41" s="193">
        <v>3531</v>
      </c>
      <c r="K41" s="193">
        <v>14</v>
      </c>
      <c r="L41" s="354" t="s">
        <v>762</v>
      </c>
      <c r="M41" s="193">
        <v>19</v>
      </c>
      <c r="N41" s="193">
        <v>166</v>
      </c>
      <c r="O41" s="193">
        <f t="shared" si="14"/>
        <v>190</v>
      </c>
      <c r="P41" s="193">
        <v>30</v>
      </c>
      <c r="Q41" s="193">
        <v>2</v>
      </c>
      <c r="R41" s="354">
        <v>158</v>
      </c>
      <c r="S41" s="338">
        <v>885</v>
      </c>
    </row>
    <row r="42" spans="1:19" ht="10.5" customHeight="1">
      <c r="A42" s="399" t="s">
        <v>164</v>
      </c>
      <c r="B42" s="353">
        <f t="shared" si="10"/>
        <v>6028</v>
      </c>
      <c r="C42" s="193">
        <f t="shared" si="11"/>
        <v>4841</v>
      </c>
      <c r="D42" s="193">
        <f t="shared" si="12"/>
        <v>4686</v>
      </c>
      <c r="E42" s="354">
        <v>4615</v>
      </c>
      <c r="F42" s="193">
        <v>18</v>
      </c>
      <c r="G42" s="193" t="s">
        <v>762</v>
      </c>
      <c r="H42" s="354">
        <v>53</v>
      </c>
      <c r="I42" s="193">
        <f t="shared" si="13"/>
        <v>4295</v>
      </c>
      <c r="J42" s="193">
        <v>4238</v>
      </c>
      <c r="K42" s="193">
        <v>14</v>
      </c>
      <c r="L42" s="354" t="s">
        <v>762</v>
      </c>
      <c r="M42" s="193">
        <v>43</v>
      </c>
      <c r="N42" s="193">
        <v>155</v>
      </c>
      <c r="O42" s="193">
        <f t="shared" si="14"/>
        <v>278</v>
      </c>
      <c r="P42" s="193">
        <v>45</v>
      </c>
      <c r="Q42" s="193">
        <v>1</v>
      </c>
      <c r="R42" s="354">
        <v>232</v>
      </c>
      <c r="S42" s="338">
        <v>909</v>
      </c>
    </row>
    <row r="43" spans="1:19" ht="10.5" customHeight="1">
      <c r="A43" s="399" t="s">
        <v>165</v>
      </c>
      <c r="B43" s="353">
        <f t="shared" si="10"/>
        <v>5227</v>
      </c>
      <c r="C43" s="193">
        <f t="shared" si="11"/>
        <v>4246</v>
      </c>
      <c r="D43" s="193">
        <f t="shared" si="12"/>
        <v>4082</v>
      </c>
      <c r="E43" s="354">
        <v>4010</v>
      </c>
      <c r="F43" s="193">
        <v>25</v>
      </c>
      <c r="G43" s="193" t="s">
        <v>762</v>
      </c>
      <c r="H43" s="354">
        <v>47</v>
      </c>
      <c r="I43" s="193">
        <f t="shared" si="13"/>
        <v>3689</v>
      </c>
      <c r="J43" s="193">
        <v>3643</v>
      </c>
      <c r="K43" s="193">
        <v>14</v>
      </c>
      <c r="L43" s="354" t="s">
        <v>762</v>
      </c>
      <c r="M43" s="193">
        <v>32</v>
      </c>
      <c r="N43" s="193">
        <v>164</v>
      </c>
      <c r="O43" s="193">
        <f t="shared" si="14"/>
        <v>268</v>
      </c>
      <c r="P43" s="193">
        <v>61</v>
      </c>
      <c r="Q43" s="193">
        <v>1</v>
      </c>
      <c r="R43" s="354">
        <v>206</v>
      </c>
      <c r="S43" s="338">
        <v>713</v>
      </c>
    </row>
    <row r="44" spans="1:19" ht="10.5" customHeight="1">
      <c r="A44" s="399" t="s">
        <v>166</v>
      </c>
      <c r="B44" s="353">
        <f t="shared" si="10"/>
        <v>5158</v>
      </c>
      <c r="C44" s="193">
        <f t="shared" si="11"/>
        <v>4190</v>
      </c>
      <c r="D44" s="193">
        <f t="shared" si="12"/>
        <v>4022</v>
      </c>
      <c r="E44" s="354">
        <v>3949</v>
      </c>
      <c r="F44" s="193">
        <v>20</v>
      </c>
      <c r="G44" s="193">
        <v>1</v>
      </c>
      <c r="H44" s="354">
        <v>52</v>
      </c>
      <c r="I44" s="193">
        <f t="shared" si="13"/>
        <v>3629</v>
      </c>
      <c r="J44" s="193">
        <v>3577</v>
      </c>
      <c r="K44" s="193">
        <v>14</v>
      </c>
      <c r="L44" s="354">
        <v>1</v>
      </c>
      <c r="M44" s="193">
        <v>37</v>
      </c>
      <c r="N44" s="193">
        <v>168</v>
      </c>
      <c r="O44" s="193">
        <f t="shared" si="14"/>
        <v>383</v>
      </c>
      <c r="P44" s="193">
        <v>74</v>
      </c>
      <c r="Q44" s="193">
        <v>1</v>
      </c>
      <c r="R44" s="354">
        <v>308</v>
      </c>
      <c r="S44" s="338">
        <v>585</v>
      </c>
    </row>
    <row r="45" spans="1:19" ht="10.5" customHeight="1">
      <c r="A45" s="399" t="s">
        <v>167</v>
      </c>
      <c r="B45" s="353">
        <f t="shared" si="10"/>
        <v>5302</v>
      </c>
      <c r="C45" s="193">
        <f t="shared" si="11"/>
        <v>4015</v>
      </c>
      <c r="D45" s="193">
        <f t="shared" si="12"/>
        <v>3839</v>
      </c>
      <c r="E45" s="354">
        <v>3710</v>
      </c>
      <c r="F45" s="193">
        <v>45</v>
      </c>
      <c r="G45" s="193" t="s">
        <v>762</v>
      </c>
      <c r="H45" s="354">
        <v>84</v>
      </c>
      <c r="I45" s="193">
        <f t="shared" si="13"/>
        <v>3379</v>
      </c>
      <c r="J45" s="193">
        <v>3288</v>
      </c>
      <c r="K45" s="193">
        <v>32</v>
      </c>
      <c r="L45" s="354" t="s">
        <v>762</v>
      </c>
      <c r="M45" s="193">
        <v>59</v>
      </c>
      <c r="N45" s="193">
        <v>176</v>
      </c>
      <c r="O45" s="193">
        <f t="shared" si="14"/>
        <v>814</v>
      </c>
      <c r="P45" s="193">
        <v>155</v>
      </c>
      <c r="Q45" s="193">
        <v>1</v>
      </c>
      <c r="R45" s="354">
        <v>658</v>
      </c>
      <c r="S45" s="338">
        <v>473</v>
      </c>
    </row>
    <row r="46" spans="1:19" ht="3" customHeight="1">
      <c r="A46" s="399"/>
      <c r="B46" s="353"/>
      <c r="C46" s="193"/>
      <c r="D46" s="193"/>
      <c r="E46" s="354"/>
      <c r="F46" s="193"/>
      <c r="G46" s="193"/>
      <c r="H46" s="354"/>
      <c r="I46" s="193"/>
      <c r="J46" s="193"/>
      <c r="K46" s="193"/>
      <c r="L46" s="354"/>
      <c r="M46" s="193"/>
      <c r="N46" s="193"/>
      <c r="O46" s="193"/>
      <c r="P46" s="193"/>
      <c r="Q46" s="193"/>
      <c r="R46" s="354"/>
      <c r="S46" s="338"/>
    </row>
    <row r="47" spans="1:19" ht="10.5" customHeight="1">
      <c r="A47" s="399" t="s">
        <v>168</v>
      </c>
      <c r="B47" s="353">
        <f t="shared" si="10"/>
        <v>6329</v>
      </c>
      <c r="C47" s="193">
        <f t="shared" si="11"/>
        <v>3385</v>
      </c>
      <c r="D47" s="193">
        <f t="shared" si="12"/>
        <v>3227</v>
      </c>
      <c r="E47" s="354">
        <v>2989</v>
      </c>
      <c r="F47" s="193">
        <v>118</v>
      </c>
      <c r="G47" s="193">
        <v>1</v>
      </c>
      <c r="H47" s="354">
        <v>119</v>
      </c>
      <c r="I47" s="193">
        <f t="shared" si="13"/>
        <v>2595</v>
      </c>
      <c r="J47" s="193">
        <v>2439</v>
      </c>
      <c r="K47" s="193">
        <v>91</v>
      </c>
      <c r="L47" s="354">
        <v>1</v>
      </c>
      <c r="M47" s="193">
        <v>64</v>
      </c>
      <c r="N47" s="193">
        <v>158</v>
      </c>
      <c r="O47" s="193">
        <f t="shared" si="14"/>
        <v>2390</v>
      </c>
      <c r="P47" s="193">
        <v>324</v>
      </c>
      <c r="Q47" s="193" t="s">
        <v>762</v>
      </c>
      <c r="R47" s="354">
        <v>2066</v>
      </c>
      <c r="S47" s="338">
        <v>554</v>
      </c>
    </row>
    <row r="48" spans="1:19" ht="10.5" customHeight="1">
      <c r="A48" s="399" t="s">
        <v>169</v>
      </c>
      <c r="B48" s="353">
        <f t="shared" si="10"/>
        <v>6313</v>
      </c>
      <c r="C48" s="193">
        <f t="shared" si="11"/>
        <v>2208</v>
      </c>
      <c r="D48" s="193">
        <f t="shared" si="12"/>
        <v>2125</v>
      </c>
      <c r="E48" s="354">
        <v>1902</v>
      </c>
      <c r="F48" s="193">
        <v>119</v>
      </c>
      <c r="G48" s="193" t="s">
        <v>762</v>
      </c>
      <c r="H48" s="354">
        <v>104</v>
      </c>
      <c r="I48" s="193">
        <f t="shared" si="13"/>
        <v>1593</v>
      </c>
      <c r="J48" s="193">
        <v>1455</v>
      </c>
      <c r="K48" s="193">
        <v>88</v>
      </c>
      <c r="L48" s="354" t="s">
        <v>762</v>
      </c>
      <c r="M48" s="193">
        <v>50</v>
      </c>
      <c r="N48" s="193">
        <v>83</v>
      </c>
      <c r="O48" s="193">
        <f t="shared" si="14"/>
        <v>3544</v>
      </c>
      <c r="P48" s="193">
        <v>425</v>
      </c>
      <c r="Q48" s="193" t="s">
        <v>762</v>
      </c>
      <c r="R48" s="354">
        <v>3119</v>
      </c>
      <c r="S48" s="338">
        <v>561</v>
      </c>
    </row>
    <row r="49" spans="1:19" ht="10.5" customHeight="1">
      <c r="A49" s="399" t="s">
        <v>170</v>
      </c>
      <c r="B49" s="353">
        <f t="shared" si="10"/>
        <v>4403</v>
      </c>
      <c r="C49" s="193">
        <f t="shared" si="11"/>
        <v>773</v>
      </c>
      <c r="D49" s="193">
        <f t="shared" si="12"/>
        <v>748</v>
      </c>
      <c r="E49" s="354">
        <v>609</v>
      </c>
      <c r="F49" s="193">
        <v>71</v>
      </c>
      <c r="G49" s="193" t="s">
        <v>762</v>
      </c>
      <c r="H49" s="354">
        <v>68</v>
      </c>
      <c r="I49" s="193">
        <f t="shared" si="13"/>
        <v>477</v>
      </c>
      <c r="J49" s="193">
        <v>413</v>
      </c>
      <c r="K49" s="193">
        <v>46</v>
      </c>
      <c r="L49" s="354" t="s">
        <v>762</v>
      </c>
      <c r="M49" s="193">
        <v>18</v>
      </c>
      <c r="N49" s="193">
        <v>25</v>
      </c>
      <c r="O49" s="193">
        <f t="shared" si="14"/>
        <v>3187</v>
      </c>
      <c r="P49" s="193">
        <v>325</v>
      </c>
      <c r="Q49" s="193" t="s">
        <v>762</v>
      </c>
      <c r="R49" s="354">
        <v>2862</v>
      </c>
      <c r="S49" s="338">
        <v>443</v>
      </c>
    </row>
    <row r="50" spans="1:19" ht="10.5" customHeight="1">
      <c r="A50" s="399" t="s">
        <v>171</v>
      </c>
      <c r="B50" s="353">
        <f t="shared" si="10"/>
        <v>3479</v>
      </c>
      <c r="C50" s="193">
        <f t="shared" si="11"/>
        <v>299</v>
      </c>
      <c r="D50" s="193">
        <f t="shared" si="12"/>
        <v>291</v>
      </c>
      <c r="E50" s="354">
        <v>211</v>
      </c>
      <c r="F50" s="193">
        <v>34</v>
      </c>
      <c r="G50" s="193" t="s">
        <v>762</v>
      </c>
      <c r="H50" s="354">
        <v>46</v>
      </c>
      <c r="I50" s="193">
        <f t="shared" si="13"/>
        <v>148</v>
      </c>
      <c r="J50" s="193">
        <v>127</v>
      </c>
      <c r="K50" s="193">
        <v>12</v>
      </c>
      <c r="L50" s="354" t="s">
        <v>762</v>
      </c>
      <c r="M50" s="193">
        <v>9</v>
      </c>
      <c r="N50" s="193">
        <v>8</v>
      </c>
      <c r="O50" s="193">
        <f t="shared" si="14"/>
        <v>2752</v>
      </c>
      <c r="P50" s="193">
        <v>295</v>
      </c>
      <c r="Q50" s="193" t="s">
        <v>762</v>
      </c>
      <c r="R50" s="354">
        <v>2457</v>
      </c>
      <c r="S50" s="338">
        <v>428</v>
      </c>
    </row>
    <row r="51" spans="1:19" s="97" customFormat="1" ht="10.5" customHeight="1">
      <c r="A51" s="399" t="s">
        <v>452</v>
      </c>
      <c r="B51" s="353">
        <f t="shared" si="10"/>
        <v>2941</v>
      </c>
      <c r="C51" s="193">
        <f t="shared" si="11"/>
        <v>115</v>
      </c>
      <c r="D51" s="193">
        <f t="shared" si="12"/>
        <v>111</v>
      </c>
      <c r="E51" s="354">
        <v>78</v>
      </c>
      <c r="F51" s="193">
        <v>10</v>
      </c>
      <c r="G51" s="193">
        <v>0</v>
      </c>
      <c r="H51" s="354">
        <v>23</v>
      </c>
      <c r="I51" s="193">
        <f t="shared" si="13"/>
        <v>49</v>
      </c>
      <c r="J51" s="193">
        <v>42</v>
      </c>
      <c r="K51" s="193">
        <v>2</v>
      </c>
      <c r="L51" s="354">
        <v>0</v>
      </c>
      <c r="M51" s="193">
        <v>5</v>
      </c>
      <c r="N51" s="193">
        <v>4</v>
      </c>
      <c r="O51" s="193">
        <f t="shared" si="14"/>
        <v>2558</v>
      </c>
      <c r="P51" s="193">
        <v>197</v>
      </c>
      <c r="Q51" s="193">
        <v>0</v>
      </c>
      <c r="R51" s="354">
        <v>2361</v>
      </c>
      <c r="S51" s="338">
        <v>268</v>
      </c>
    </row>
    <row r="52" spans="1:19" ht="10.5" customHeight="1">
      <c r="A52" s="400" t="s">
        <v>172</v>
      </c>
      <c r="B52" s="353"/>
      <c r="C52" s="193"/>
      <c r="D52" s="193"/>
      <c r="E52" s="354"/>
      <c r="F52" s="193"/>
      <c r="G52" s="193"/>
      <c r="H52" s="354"/>
      <c r="I52" s="193"/>
      <c r="J52" s="193"/>
      <c r="K52" s="193"/>
      <c r="L52" s="354"/>
      <c r="M52" s="193"/>
      <c r="N52" s="193"/>
      <c r="O52" s="193"/>
      <c r="P52" s="193"/>
      <c r="Q52" s="193"/>
      <c r="R52" s="354"/>
      <c r="S52" s="338"/>
    </row>
    <row r="53" spans="1:19" ht="10.5" customHeight="1">
      <c r="A53" s="399" t="s">
        <v>190</v>
      </c>
      <c r="B53" s="353">
        <f>SUM(B47:B51)</f>
        <v>23465</v>
      </c>
      <c r="C53" s="193">
        <f aca="true" t="shared" si="15" ref="C53:S53">SUM(C47:C51)</f>
        <v>6780</v>
      </c>
      <c r="D53" s="193">
        <f t="shared" si="15"/>
        <v>6502</v>
      </c>
      <c r="E53" s="354">
        <f t="shared" si="15"/>
        <v>5789</v>
      </c>
      <c r="F53" s="193">
        <f t="shared" si="15"/>
        <v>352</v>
      </c>
      <c r="G53" s="193">
        <f t="shared" si="15"/>
        <v>1</v>
      </c>
      <c r="H53" s="354">
        <f t="shared" si="15"/>
        <v>360</v>
      </c>
      <c r="I53" s="193">
        <f t="shared" si="15"/>
        <v>4862</v>
      </c>
      <c r="J53" s="193">
        <f t="shared" si="15"/>
        <v>4476</v>
      </c>
      <c r="K53" s="193">
        <f t="shared" si="15"/>
        <v>239</v>
      </c>
      <c r="L53" s="354">
        <f>SUM(L47:L51)</f>
        <v>1</v>
      </c>
      <c r="M53" s="193">
        <f t="shared" si="15"/>
        <v>146</v>
      </c>
      <c r="N53" s="193">
        <f t="shared" si="15"/>
        <v>278</v>
      </c>
      <c r="O53" s="193">
        <f t="shared" si="15"/>
        <v>14431</v>
      </c>
      <c r="P53" s="193">
        <f t="shared" si="15"/>
        <v>1566</v>
      </c>
      <c r="Q53" s="193">
        <f t="shared" si="15"/>
        <v>0</v>
      </c>
      <c r="R53" s="354">
        <f t="shared" si="15"/>
        <v>12865</v>
      </c>
      <c r="S53" s="338">
        <f t="shared" si="15"/>
        <v>2254</v>
      </c>
    </row>
    <row r="54" spans="1:19" ht="10.5" customHeight="1">
      <c r="A54" s="399" t="s">
        <v>403</v>
      </c>
      <c r="B54" s="353">
        <f>SUM(B47:B48)</f>
        <v>12642</v>
      </c>
      <c r="C54" s="193">
        <f aca="true" t="shared" si="16" ref="C54:S54">SUM(C47:C48)</f>
        <v>5593</v>
      </c>
      <c r="D54" s="193">
        <f t="shared" si="16"/>
        <v>5352</v>
      </c>
      <c r="E54" s="354">
        <f t="shared" si="16"/>
        <v>4891</v>
      </c>
      <c r="F54" s="193">
        <f t="shared" si="16"/>
        <v>237</v>
      </c>
      <c r="G54" s="193">
        <f t="shared" si="16"/>
        <v>1</v>
      </c>
      <c r="H54" s="354">
        <f t="shared" si="16"/>
        <v>223</v>
      </c>
      <c r="I54" s="193">
        <f t="shared" si="16"/>
        <v>4188</v>
      </c>
      <c r="J54" s="193">
        <f t="shared" si="16"/>
        <v>3894</v>
      </c>
      <c r="K54" s="193">
        <f t="shared" si="16"/>
        <v>179</v>
      </c>
      <c r="L54" s="354">
        <f>SUM(L47:L48)</f>
        <v>1</v>
      </c>
      <c r="M54" s="193">
        <f t="shared" si="16"/>
        <v>114</v>
      </c>
      <c r="N54" s="193">
        <f t="shared" si="16"/>
        <v>241</v>
      </c>
      <c r="O54" s="193">
        <f t="shared" si="16"/>
        <v>5934</v>
      </c>
      <c r="P54" s="193">
        <f t="shared" si="16"/>
        <v>749</v>
      </c>
      <c r="Q54" s="193">
        <f t="shared" si="16"/>
        <v>0</v>
      </c>
      <c r="R54" s="354">
        <f t="shared" si="16"/>
        <v>5185</v>
      </c>
      <c r="S54" s="338">
        <f t="shared" si="16"/>
        <v>1115</v>
      </c>
    </row>
    <row r="55" spans="1:19" s="97" customFormat="1" ht="10.5" customHeight="1">
      <c r="A55" s="399" t="s">
        <v>191</v>
      </c>
      <c r="B55" s="353">
        <f>SUM(B49:B51)</f>
        <v>10823</v>
      </c>
      <c r="C55" s="193">
        <f aca="true" t="shared" si="17" ref="C55:S55">SUM(C49:C51)</f>
        <v>1187</v>
      </c>
      <c r="D55" s="193">
        <f t="shared" si="17"/>
        <v>1150</v>
      </c>
      <c r="E55" s="354">
        <f t="shared" si="17"/>
        <v>898</v>
      </c>
      <c r="F55" s="193">
        <f t="shared" si="17"/>
        <v>115</v>
      </c>
      <c r="G55" s="193">
        <f t="shared" si="17"/>
        <v>0</v>
      </c>
      <c r="H55" s="354">
        <f t="shared" si="17"/>
        <v>137</v>
      </c>
      <c r="I55" s="193">
        <f t="shared" si="17"/>
        <v>674</v>
      </c>
      <c r="J55" s="193">
        <f t="shared" si="17"/>
        <v>582</v>
      </c>
      <c r="K55" s="193">
        <f t="shared" si="17"/>
        <v>60</v>
      </c>
      <c r="L55" s="354">
        <f>SUM(L49:L51)</f>
        <v>0</v>
      </c>
      <c r="M55" s="193">
        <f t="shared" si="17"/>
        <v>32</v>
      </c>
      <c r="N55" s="193">
        <f t="shared" si="17"/>
        <v>37</v>
      </c>
      <c r="O55" s="193">
        <f t="shared" si="17"/>
        <v>8497</v>
      </c>
      <c r="P55" s="193">
        <f t="shared" si="17"/>
        <v>817</v>
      </c>
      <c r="Q55" s="193">
        <f t="shared" si="17"/>
        <v>0</v>
      </c>
      <c r="R55" s="354">
        <f t="shared" si="17"/>
        <v>7680</v>
      </c>
      <c r="S55" s="338">
        <f t="shared" si="17"/>
        <v>1139</v>
      </c>
    </row>
    <row r="56" spans="1:19" s="97" customFormat="1" ht="10.5" customHeight="1">
      <c r="A56" s="398"/>
      <c r="B56" s="353"/>
      <c r="C56" s="193"/>
      <c r="D56" s="193"/>
      <c r="E56" s="354"/>
      <c r="F56" s="193"/>
      <c r="G56" s="193"/>
      <c r="H56" s="354"/>
      <c r="I56" s="193"/>
      <c r="J56" s="193"/>
      <c r="K56" s="193"/>
      <c r="L56" s="354"/>
      <c r="M56" s="193"/>
      <c r="N56" s="193"/>
      <c r="O56" s="193"/>
      <c r="P56" s="193"/>
      <c r="Q56" s="193"/>
      <c r="R56" s="354"/>
      <c r="S56" s="338"/>
    </row>
    <row r="57" spans="1:19" s="118" customFormat="1" ht="10.5" customHeight="1">
      <c r="A57" s="401" t="s">
        <v>194</v>
      </c>
      <c r="B57" s="353">
        <f>SUM(B59:B75)</f>
        <v>78599</v>
      </c>
      <c r="C57" s="193">
        <f aca="true" t="shared" si="18" ref="C57:S57">SUM(C59:C75)</f>
        <v>32841</v>
      </c>
      <c r="D57" s="193">
        <f t="shared" si="18"/>
        <v>31649</v>
      </c>
      <c r="E57" s="354">
        <f t="shared" si="18"/>
        <v>23140</v>
      </c>
      <c r="F57" s="193">
        <f t="shared" si="18"/>
        <v>7307</v>
      </c>
      <c r="G57" s="193">
        <f t="shared" si="18"/>
        <v>461</v>
      </c>
      <c r="H57" s="354">
        <f t="shared" si="18"/>
        <v>741</v>
      </c>
      <c r="I57" s="193">
        <f t="shared" si="18"/>
        <v>28553</v>
      </c>
      <c r="J57" s="193">
        <f t="shared" si="18"/>
        <v>21368</v>
      </c>
      <c r="K57" s="193">
        <f t="shared" si="18"/>
        <v>6140</v>
      </c>
      <c r="L57" s="354">
        <f t="shared" si="18"/>
        <v>460</v>
      </c>
      <c r="M57" s="193">
        <f t="shared" si="18"/>
        <v>585</v>
      </c>
      <c r="N57" s="193">
        <f t="shared" si="18"/>
        <v>1192</v>
      </c>
      <c r="O57" s="193">
        <f t="shared" si="18"/>
        <v>36593</v>
      </c>
      <c r="P57" s="193">
        <f t="shared" si="18"/>
        <v>17623</v>
      </c>
      <c r="Q57" s="193">
        <f t="shared" si="18"/>
        <v>2662</v>
      </c>
      <c r="R57" s="354">
        <f t="shared" si="18"/>
        <v>16308</v>
      </c>
      <c r="S57" s="338">
        <f t="shared" si="18"/>
        <v>9165</v>
      </c>
    </row>
    <row r="58" spans="1:19" s="118" customFormat="1" ht="2.25" customHeight="1">
      <c r="A58" s="398"/>
      <c r="B58" s="353"/>
      <c r="C58" s="193"/>
      <c r="D58" s="193"/>
      <c r="E58" s="354"/>
      <c r="F58" s="193"/>
      <c r="G58" s="193"/>
      <c r="H58" s="354"/>
      <c r="I58" s="193"/>
      <c r="J58" s="193"/>
      <c r="K58" s="193"/>
      <c r="L58" s="354"/>
      <c r="M58" s="193"/>
      <c r="N58" s="193"/>
      <c r="O58" s="193"/>
      <c r="P58" s="193"/>
      <c r="Q58" s="193"/>
      <c r="R58" s="354"/>
      <c r="S58" s="338"/>
    </row>
    <row r="59" spans="1:19" ht="10.5" customHeight="1">
      <c r="A59" s="399" t="s">
        <v>192</v>
      </c>
      <c r="B59" s="353">
        <f>SUM(C59,O59,S59)</f>
        <v>3458</v>
      </c>
      <c r="C59" s="193">
        <f>SUM(D59,N59)</f>
        <v>621</v>
      </c>
      <c r="D59" s="193">
        <f>SUM(E59:H59)</f>
        <v>585</v>
      </c>
      <c r="E59" s="354">
        <v>297</v>
      </c>
      <c r="F59" s="193">
        <v>9</v>
      </c>
      <c r="G59" s="193">
        <v>271</v>
      </c>
      <c r="H59" s="354">
        <v>8</v>
      </c>
      <c r="I59" s="193">
        <f>SUM(J59:M59)</f>
        <v>573</v>
      </c>
      <c r="J59" s="193">
        <v>286</v>
      </c>
      <c r="K59" s="193">
        <v>9</v>
      </c>
      <c r="L59" s="354">
        <v>270</v>
      </c>
      <c r="M59" s="193">
        <v>8</v>
      </c>
      <c r="N59" s="193">
        <v>36</v>
      </c>
      <c r="O59" s="193">
        <f>SUM(P59:R59)</f>
        <v>2332</v>
      </c>
      <c r="P59" s="193">
        <v>29</v>
      </c>
      <c r="Q59" s="193">
        <v>2275</v>
      </c>
      <c r="R59" s="354">
        <v>28</v>
      </c>
      <c r="S59" s="338">
        <v>505</v>
      </c>
    </row>
    <row r="60" spans="1:19" ht="10.5" customHeight="1">
      <c r="A60" s="399" t="s">
        <v>159</v>
      </c>
      <c r="B60" s="353">
        <f aca="true" t="shared" si="19" ref="B60:B75">SUM(C60,O60,S60)</f>
        <v>3165</v>
      </c>
      <c r="C60" s="193">
        <f aca="true" t="shared" si="20" ref="C60:C75">SUM(D60,N60)</f>
        <v>2034</v>
      </c>
      <c r="D60" s="193">
        <f aca="true" t="shared" si="21" ref="D60:D75">SUM(E60:H60)</f>
        <v>1926</v>
      </c>
      <c r="E60" s="354">
        <v>1652</v>
      </c>
      <c r="F60" s="193">
        <v>54</v>
      </c>
      <c r="G60" s="193">
        <v>177</v>
      </c>
      <c r="H60" s="354">
        <v>43</v>
      </c>
      <c r="I60" s="193">
        <f aca="true" t="shared" si="22" ref="I60:I75">SUM(J60:M60)</f>
        <v>1885</v>
      </c>
      <c r="J60" s="193">
        <v>1615</v>
      </c>
      <c r="K60" s="193">
        <v>50</v>
      </c>
      <c r="L60" s="354">
        <v>177</v>
      </c>
      <c r="M60" s="193">
        <v>43</v>
      </c>
      <c r="N60" s="193">
        <v>108</v>
      </c>
      <c r="O60" s="193">
        <f aca="true" t="shared" si="23" ref="O60:O75">SUM(P60:R60)</f>
        <v>529</v>
      </c>
      <c r="P60" s="193">
        <v>152</v>
      </c>
      <c r="Q60" s="193">
        <v>319</v>
      </c>
      <c r="R60" s="354">
        <v>58</v>
      </c>
      <c r="S60" s="338">
        <v>602</v>
      </c>
    </row>
    <row r="61" spans="1:19" ht="10.5" customHeight="1">
      <c r="A61" s="399" t="s">
        <v>160</v>
      </c>
      <c r="B61" s="353">
        <f t="shared" si="19"/>
        <v>3177</v>
      </c>
      <c r="C61" s="193">
        <f t="shared" si="20"/>
        <v>2205</v>
      </c>
      <c r="D61" s="193">
        <f t="shared" si="21"/>
        <v>2092</v>
      </c>
      <c r="E61" s="354">
        <v>1844</v>
      </c>
      <c r="F61" s="193">
        <v>155</v>
      </c>
      <c r="G61" s="193">
        <v>1</v>
      </c>
      <c r="H61" s="354">
        <v>92</v>
      </c>
      <c r="I61" s="193">
        <f t="shared" si="22"/>
        <v>2016</v>
      </c>
      <c r="J61" s="193">
        <v>1789</v>
      </c>
      <c r="K61" s="193">
        <v>140</v>
      </c>
      <c r="L61" s="354">
        <v>1</v>
      </c>
      <c r="M61" s="193">
        <v>86</v>
      </c>
      <c r="N61" s="193">
        <v>113</v>
      </c>
      <c r="O61" s="193">
        <f t="shared" si="23"/>
        <v>426</v>
      </c>
      <c r="P61" s="193">
        <v>362</v>
      </c>
      <c r="Q61" s="193">
        <v>17</v>
      </c>
      <c r="R61" s="354">
        <v>47</v>
      </c>
      <c r="S61" s="338">
        <v>546</v>
      </c>
    </row>
    <row r="62" spans="1:19" ht="10.5" customHeight="1">
      <c r="A62" s="399" t="s">
        <v>161</v>
      </c>
      <c r="B62" s="353">
        <f t="shared" si="19"/>
        <v>3513</v>
      </c>
      <c r="C62" s="193">
        <f t="shared" si="20"/>
        <v>2228</v>
      </c>
      <c r="D62" s="193">
        <f t="shared" si="21"/>
        <v>2142</v>
      </c>
      <c r="E62" s="354">
        <v>1744</v>
      </c>
      <c r="F62" s="193">
        <v>298</v>
      </c>
      <c r="G62" s="193">
        <v>4</v>
      </c>
      <c r="H62" s="354">
        <v>96</v>
      </c>
      <c r="I62" s="193">
        <f t="shared" si="22"/>
        <v>2032</v>
      </c>
      <c r="J62" s="193">
        <v>1665</v>
      </c>
      <c r="K62" s="193">
        <v>271</v>
      </c>
      <c r="L62" s="354">
        <v>4</v>
      </c>
      <c r="M62" s="193">
        <v>92</v>
      </c>
      <c r="N62" s="193">
        <v>86</v>
      </c>
      <c r="O62" s="193">
        <f t="shared" si="23"/>
        <v>712</v>
      </c>
      <c r="P62" s="193">
        <v>637</v>
      </c>
      <c r="Q62" s="193">
        <v>9</v>
      </c>
      <c r="R62" s="354">
        <v>66</v>
      </c>
      <c r="S62" s="338">
        <v>573</v>
      </c>
    </row>
    <row r="63" spans="1:19" ht="10.5" customHeight="1">
      <c r="A63" s="399" t="s">
        <v>162</v>
      </c>
      <c r="B63" s="353">
        <f t="shared" si="19"/>
        <v>4275</v>
      </c>
      <c r="C63" s="193">
        <f t="shared" si="20"/>
        <v>2759</v>
      </c>
      <c r="D63" s="193">
        <f t="shared" si="21"/>
        <v>2646</v>
      </c>
      <c r="E63" s="354">
        <v>2024</v>
      </c>
      <c r="F63" s="193">
        <v>529</v>
      </c>
      <c r="G63" s="193">
        <v>2</v>
      </c>
      <c r="H63" s="354">
        <v>91</v>
      </c>
      <c r="I63" s="193">
        <f t="shared" si="22"/>
        <v>2486</v>
      </c>
      <c r="J63" s="193">
        <v>1916</v>
      </c>
      <c r="K63" s="193">
        <v>481</v>
      </c>
      <c r="L63" s="354">
        <v>2</v>
      </c>
      <c r="M63" s="193">
        <v>87</v>
      </c>
      <c r="N63" s="193">
        <v>113</v>
      </c>
      <c r="O63" s="193">
        <f t="shared" si="23"/>
        <v>809</v>
      </c>
      <c r="P63" s="193">
        <v>734</v>
      </c>
      <c r="Q63" s="193">
        <v>9</v>
      </c>
      <c r="R63" s="354">
        <v>66</v>
      </c>
      <c r="S63" s="338">
        <v>707</v>
      </c>
    </row>
    <row r="64" spans="1:19" ht="3" customHeight="1">
      <c r="A64" s="399"/>
      <c r="B64" s="353"/>
      <c r="C64" s="193"/>
      <c r="D64" s="193"/>
      <c r="E64" s="354"/>
      <c r="F64" s="193"/>
      <c r="G64" s="193"/>
      <c r="H64" s="354"/>
      <c r="I64" s="193"/>
      <c r="J64" s="193"/>
      <c r="K64" s="193"/>
      <c r="L64" s="354"/>
      <c r="M64" s="193"/>
      <c r="N64" s="193"/>
      <c r="O64" s="193"/>
      <c r="P64" s="193"/>
      <c r="Q64" s="193"/>
      <c r="R64" s="354"/>
      <c r="S64" s="338"/>
    </row>
    <row r="65" spans="1:19" ht="10.5" customHeight="1">
      <c r="A65" s="399" t="s">
        <v>163</v>
      </c>
      <c r="B65" s="353">
        <f t="shared" si="19"/>
        <v>5213</v>
      </c>
      <c r="C65" s="193">
        <f t="shared" si="20"/>
        <v>3593</v>
      </c>
      <c r="D65" s="193">
        <f t="shared" si="21"/>
        <v>3464</v>
      </c>
      <c r="E65" s="354">
        <v>2631</v>
      </c>
      <c r="F65" s="193">
        <v>779</v>
      </c>
      <c r="G65" s="193">
        <v>2</v>
      </c>
      <c r="H65" s="354">
        <v>52</v>
      </c>
      <c r="I65" s="193">
        <f t="shared" si="22"/>
        <v>3240</v>
      </c>
      <c r="J65" s="193">
        <v>2495</v>
      </c>
      <c r="K65" s="193">
        <v>697</v>
      </c>
      <c r="L65" s="354">
        <v>2</v>
      </c>
      <c r="M65" s="193">
        <v>46</v>
      </c>
      <c r="N65" s="193">
        <v>129</v>
      </c>
      <c r="O65" s="193">
        <f t="shared" si="23"/>
        <v>828</v>
      </c>
      <c r="P65" s="193">
        <v>733</v>
      </c>
      <c r="Q65" s="193">
        <v>11</v>
      </c>
      <c r="R65" s="354">
        <v>84</v>
      </c>
      <c r="S65" s="338">
        <v>792</v>
      </c>
    </row>
    <row r="66" spans="1:19" ht="10.5" customHeight="1">
      <c r="A66" s="399" t="s">
        <v>164</v>
      </c>
      <c r="B66" s="353">
        <f t="shared" si="19"/>
        <v>6062</v>
      </c>
      <c r="C66" s="193">
        <f t="shared" si="20"/>
        <v>4218</v>
      </c>
      <c r="D66" s="193">
        <f t="shared" si="21"/>
        <v>4083</v>
      </c>
      <c r="E66" s="354">
        <v>3141</v>
      </c>
      <c r="F66" s="193">
        <v>888</v>
      </c>
      <c r="G66" s="193">
        <v>1</v>
      </c>
      <c r="H66" s="354">
        <v>53</v>
      </c>
      <c r="I66" s="193">
        <f t="shared" si="22"/>
        <v>3818</v>
      </c>
      <c r="J66" s="193">
        <v>2958</v>
      </c>
      <c r="K66" s="193">
        <v>814</v>
      </c>
      <c r="L66" s="354">
        <v>1</v>
      </c>
      <c r="M66" s="193">
        <v>45</v>
      </c>
      <c r="N66" s="193">
        <v>135</v>
      </c>
      <c r="O66" s="193">
        <f t="shared" si="23"/>
        <v>1010</v>
      </c>
      <c r="P66" s="193">
        <v>846</v>
      </c>
      <c r="Q66" s="193">
        <v>4</v>
      </c>
      <c r="R66" s="354">
        <v>160</v>
      </c>
      <c r="S66" s="338">
        <v>834</v>
      </c>
    </row>
    <row r="67" spans="1:19" ht="10.5" customHeight="1">
      <c r="A67" s="399" t="s">
        <v>165</v>
      </c>
      <c r="B67" s="353">
        <f t="shared" si="19"/>
        <v>5479</v>
      </c>
      <c r="C67" s="193">
        <f t="shared" si="20"/>
        <v>3777</v>
      </c>
      <c r="D67" s="193">
        <f t="shared" si="21"/>
        <v>3641</v>
      </c>
      <c r="E67" s="354">
        <v>2738</v>
      </c>
      <c r="F67" s="193">
        <v>858</v>
      </c>
      <c r="G67" s="193">
        <v>2</v>
      </c>
      <c r="H67" s="354">
        <v>43</v>
      </c>
      <c r="I67" s="193">
        <f t="shared" si="22"/>
        <v>3342</v>
      </c>
      <c r="J67" s="193">
        <v>2551</v>
      </c>
      <c r="K67" s="193">
        <v>756</v>
      </c>
      <c r="L67" s="354">
        <v>2</v>
      </c>
      <c r="M67" s="193">
        <v>33</v>
      </c>
      <c r="N67" s="193">
        <v>136</v>
      </c>
      <c r="O67" s="193">
        <f t="shared" si="23"/>
        <v>1073</v>
      </c>
      <c r="P67" s="193">
        <v>904</v>
      </c>
      <c r="Q67" s="193">
        <v>5</v>
      </c>
      <c r="R67" s="354">
        <v>164</v>
      </c>
      <c r="S67" s="338">
        <v>629</v>
      </c>
    </row>
    <row r="68" spans="1:19" ht="10.5" customHeight="1">
      <c r="A68" s="399" t="s">
        <v>166</v>
      </c>
      <c r="B68" s="353">
        <f t="shared" si="19"/>
        <v>5590</v>
      </c>
      <c r="C68" s="193">
        <f t="shared" si="20"/>
        <v>3635</v>
      </c>
      <c r="D68" s="193">
        <f t="shared" si="21"/>
        <v>3510</v>
      </c>
      <c r="E68" s="354">
        <v>2521</v>
      </c>
      <c r="F68" s="193">
        <v>937</v>
      </c>
      <c r="G68" s="193">
        <v>1</v>
      </c>
      <c r="H68" s="354">
        <v>51</v>
      </c>
      <c r="I68" s="193">
        <f t="shared" si="22"/>
        <v>3206</v>
      </c>
      <c r="J68" s="193">
        <v>2349</v>
      </c>
      <c r="K68" s="193">
        <v>815</v>
      </c>
      <c r="L68" s="354">
        <v>1</v>
      </c>
      <c r="M68" s="193">
        <v>41</v>
      </c>
      <c r="N68" s="193">
        <v>125</v>
      </c>
      <c r="O68" s="193">
        <f t="shared" si="23"/>
        <v>1427</v>
      </c>
      <c r="P68" s="193">
        <v>1191</v>
      </c>
      <c r="Q68" s="193">
        <v>2</v>
      </c>
      <c r="R68" s="354">
        <v>234</v>
      </c>
      <c r="S68" s="338">
        <v>528</v>
      </c>
    </row>
    <row r="69" spans="1:19" ht="10.5" customHeight="1">
      <c r="A69" s="399" t="s">
        <v>167</v>
      </c>
      <c r="B69" s="353">
        <f t="shared" si="19"/>
        <v>5777</v>
      </c>
      <c r="C69" s="193">
        <f t="shared" si="20"/>
        <v>3084</v>
      </c>
      <c r="D69" s="193">
        <f t="shared" si="21"/>
        <v>2967</v>
      </c>
      <c r="E69" s="354">
        <v>1975</v>
      </c>
      <c r="F69" s="193">
        <v>940</v>
      </c>
      <c r="G69" s="193" t="s">
        <v>762</v>
      </c>
      <c r="H69" s="354">
        <v>52</v>
      </c>
      <c r="I69" s="193">
        <f t="shared" si="22"/>
        <v>2605</v>
      </c>
      <c r="J69" s="193">
        <v>1771</v>
      </c>
      <c r="K69" s="193">
        <v>796</v>
      </c>
      <c r="L69" s="354" t="s">
        <v>762</v>
      </c>
      <c r="M69" s="193">
        <v>38</v>
      </c>
      <c r="N69" s="193">
        <v>117</v>
      </c>
      <c r="O69" s="193">
        <f t="shared" si="23"/>
        <v>2290</v>
      </c>
      <c r="P69" s="193">
        <v>1765</v>
      </c>
      <c r="Q69" s="193" t="s">
        <v>762</v>
      </c>
      <c r="R69" s="354">
        <v>525</v>
      </c>
      <c r="S69" s="338">
        <v>403</v>
      </c>
    </row>
    <row r="70" spans="1:19" ht="3" customHeight="1">
      <c r="A70" s="399"/>
      <c r="B70" s="353"/>
      <c r="C70" s="193"/>
      <c r="D70" s="193"/>
      <c r="E70" s="354"/>
      <c r="F70" s="193"/>
      <c r="G70" s="193"/>
      <c r="H70" s="354"/>
      <c r="I70" s="193"/>
      <c r="J70" s="193"/>
      <c r="K70" s="193"/>
      <c r="L70" s="354"/>
      <c r="M70" s="193"/>
      <c r="N70" s="193"/>
      <c r="O70" s="193"/>
      <c r="P70" s="193"/>
      <c r="Q70" s="193"/>
      <c r="R70" s="354"/>
      <c r="S70" s="338"/>
    </row>
    <row r="71" spans="1:19" ht="10.5" customHeight="1">
      <c r="A71" s="399" t="s">
        <v>168</v>
      </c>
      <c r="B71" s="353">
        <f t="shared" si="19"/>
        <v>7510</v>
      </c>
      <c r="C71" s="193">
        <f t="shared" si="20"/>
        <v>2495</v>
      </c>
      <c r="D71" s="193">
        <f t="shared" si="21"/>
        <v>2432</v>
      </c>
      <c r="E71" s="354">
        <v>1464</v>
      </c>
      <c r="F71" s="193">
        <v>915</v>
      </c>
      <c r="G71" s="193" t="s">
        <v>762</v>
      </c>
      <c r="H71" s="354">
        <v>53</v>
      </c>
      <c r="I71" s="193">
        <f t="shared" si="22"/>
        <v>1979</v>
      </c>
      <c r="J71" s="193">
        <v>1220</v>
      </c>
      <c r="K71" s="193">
        <v>725</v>
      </c>
      <c r="L71" s="354" t="s">
        <v>762</v>
      </c>
      <c r="M71" s="193">
        <v>34</v>
      </c>
      <c r="N71" s="193">
        <v>63</v>
      </c>
      <c r="O71" s="193">
        <f t="shared" si="23"/>
        <v>4429</v>
      </c>
      <c r="P71" s="193">
        <v>2731</v>
      </c>
      <c r="Q71" s="193">
        <v>1</v>
      </c>
      <c r="R71" s="354">
        <v>1697</v>
      </c>
      <c r="S71" s="338">
        <v>586</v>
      </c>
    </row>
    <row r="72" spans="1:19" ht="10.5" customHeight="1">
      <c r="A72" s="399" t="s">
        <v>169</v>
      </c>
      <c r="B72" s="353">
        <f t="shared" si="19"/>
        <v>7849</v>
      </c>
      <c r="C72" s="193">
        <f t="shared" si="20"/>
        <v>1437</v>
      </c>
      <c r="D72" s="193">
        <f t="shared" si="21"/>
        <v>1420</v>
      </c>
      <c r="E72" s="354">
        <v>774</v>
      </c>
      <c r="F72" s="193">
        <v>603</v>
      </c>
      <c r="G72" s="193" t="s">
        <v>762</v>
      </c>
      <c r="H72" s="354">
        <v>43</v>
      </c>
      <c r="I72" s="193">
        <f t="shared" si="22"/>
        <v>1015</v>
      </c>
      <c r="J72" s="193">
        <v>564</v>
      </c>
      <c r="K72" s="193">
        <v>434</v>
      </c>
      <c r="L72" s="354" t="s">
        <v>762</v>
      </c>
      <c r="M72" s="193">
        <v>17</v>
      </c>
      <c r="N72" s="193">
        <v>17</v>
      </c>
      <c r="O72" s="193">
        <f t="shared" si="23"/>
        <v>5702</v>
      </c>
      <c r="P72" s="193">
        <v>2861</v>
      </c>
      <c r="Q72" s="193">
        <v>2</v>
      </c>
      <c r="R72" s="354">
        <v>2839</v>
      </c>
      <c r="S72" s="338">
        <v>710</v>
      </c>
    </row>
    <row r="73" spans="1:19" ht="10.5" customHeight="1">
      <c r="A73" s="399" t="s">
        <v>170</v>
      </c>
      <c r="B73" s="353">
        <f t="shared" si="19"/>
        <v>6076</v>
      </c>
      <c r="C73" s="193">
        <f t="shared" si="20"/>
        <v>477</v>
      </c>
      <c r="D73" s="193">
        <f t="shared" si="21"/>
        <v>471</v>
      </c>
      <c r="E73" s="354">
        <v>217</v>
      </c>
      <c r="F73" s="193">
        <v>217</v>
      </c>
      <c r="G73" s="193" t="s">
        <v>762</v>
      </c>
      <c r="H73" s="354">
        <v>37</v>
      </c>
      <c r="I73" s="193">
        <f t="shared" si="22"/>
        <v>259</v>
      </c>
      <c r="J73" s="193">
        <v>131</v>
      </c>
      <c r="K73" s="193">
        <v>115</v>
      </c>
      <c r="L73" s="354" t="s">
        <v>762</v>
      </c>
      <c r="M73" s="193">
        <v>13</v>
      </c>
      <c r="N73" s="193">
        <v>6</v>
      </c>
      <c r="O73" s="193">
        <f t="shared" si="23"/>
        <v>4941</v>
      </c>
      <c r="P73" s="193">
        <v>2075</v>
      </c>
      <c r="Q73" s="193">
        <v>2</v>
      </c>
      <c r="R73" s="354">
        <v>2864</v>
      </c>
      <c r="S73" s="338">
        <v>658</v>
      </c>
    </row>
    <row r="74" spans="1:19" ht="10.5" customHeight="1">
      <c r="A74" s="399" t="s">
        <v>171</v>
      </c>
      <c r="B74" s="353">
        <f t="shared" si="19"/>
        <v>5093</v>
      </c>
      <c r="C74" s="193">
        <f t="shared" si="20"/>
        <v>186</v>
      </c>
      <c r="D74" s="193">
        <f t="shared" si="21"/>
        <v>180</v>
      </c>
      <c r="E74" s="354">
        <v>80</v>
      </c>
      <c r="F74" s="193">
        <v>80</v>
      </c>
      <c r="G74" s="193" t="s">
        <v>762</v>
      </c>
      <c r="H74" s="354">
        <v>20</v>
      </c>
      <c r="I74" s="193">
        <f t="shared" si="22"/>
        <v>69</v>
      </c>
      <c r="J74" s="193">
        <v>43</v>
      </c>
      <c r="K74" s="193">
        <v>24</v>
      </c>
      <c r="L74" s="354" t="s">
        <v>762</v>
      </c>
      <c r="M74" s="193">
        <v>2</v>
      </c>
      <c r="N74" s="193">
        <v>6</v>
      </c>
      <c r="O74" s="193">
        <f t="shared" si="23"/>
        <v>4302</v>
      </c>
      <c r="P74" s="193">
        <v>1463</v>
      </c>
      <c r="Q74" s="193">
        <v>3</v>
      </c>
      <c r="R74" s="354">
        <v>2836</v>
      </c>
      <c r="S74" s="338">
        <v>605</v>
      </c>
    </row>
    <row r="75" spans="1:19" s="97" customFormat="1" ht="10.5" customHeight="1">
      <c r="A75" s="399" t="s">
        <v>452</v>
      </c>
      <c r="B75" s="353">
        <f t="shared" si="19"/>
        <v>6362</v>
      </c>
      <c r="C75" s="193">
        <f t="shared" si="20"/>
        <v>92</v>
      </c>
      <c r="D75" s="193">
        <f t="shared" si="21"/>
        <v>90</v>
      </c>
      <c r="E75" s="354">
        <v>38</v>
      </c>
      <c r="F75" s="193">
        <v>45</v>
      </c>
      <c r="G75" s="193">
        <v>0</v>
      </c>
      <c r="H75" s="354">
        <v>7</v>
      </c>
      <c r="I75" s="193">
        <f t="shared" si="22"/>
        <v>28</v>
      </c>
      <c r="J75" s="193">
        <v>15</v>
      </c>
      <c r="K75" s="193">
        <v>13</v>
      </c>
      <c r="L75" s="354">
        <v>0</v>
      </c>
      <c r="M75" s="193">
        <v>0</v>
      </c>
      <c r="N75" s="193">
        <v>2</v>
      </c>
      <c r="O75" s="193">
        <f t="shared" si="23"/>
        <v>5783</v>
      </c>
      <c r="P75" s="193">
        <v>1140</v>
      </c>
      <c r="Q75" s="193">
        <v>3</v>
      </c>
      <c r="R75" s="354">
        <v>4640</v>
      </c>
      <c r="S75" s="338">
        <v>487</v>
      </c>
    </row>
    <row r="76" spans="1:19" ht="10.5" customHeight="1">
      <c r="A76" s="400" t="s">
        <v>172</v>
      </c>
      <c r="B76" s="353"/>
      <c r="C76" s="193"/>
      <c r="D76" s="193"/>
      <c r="E76" s="354"/>
      <c r="F76" s="193"/>
      <c r="G76" s="193"/>
      <c r="H76" s="354"/>
      <c r="I76" s="193"/>
      <c r="J76" s="193"/>
      <c r="K76" s="193"/>
      <c r="L76" s="354"/>
      <c r="M76" s="193"/>
      <c r="N76" s="193"/>
      <c r="O76" s="193"/>
      <c r="P76" s="193"/>
      <c r="Q76" s="193"/>
      <c r="R76" s="354"/>
      <c r="S76" s="338"/>
    </row>
    <row r="77" spans="1:19" ht="10.5" customHeight="1">
      <c r="A77" s="399" t="s">
        <v>190</v>
      </c>
      <c r="B77" s="353">
        <f>SUM(B71:B75)</f>
        <v>32890</v>
      </c>
      <c r="C77" s="193">
        <f aca="true" t="shared" si="24" ref="C77:S77">SUM(C71:C75)</f>
        <v>4687</v>
      </c>
      <c r="D77" s="193">
        <f t="shared" si="24"/>
        <v>4593</v>
      </c>
      <c r="E77" s="354">
        <f t="shared" si="24"/>
        <v>2573</v>
      </c>
      <c r="F77" s="193">
        <f t="shared" si="24"/>
        <v>1860</v>
      </c>
      <c r="G77" s="193">
        <f t="shared" si="24"/>
        <v>0</v>
      </c>
      <c r="H77" s="354">
        <f t="shared" si="24"/>
        <v>160</v>
      </c>
      <c r="I77" s="193">
        <f t="shared" si="24"/>
        <v>3350</v>
      </c>
      <c r="J77" s="193">
        <f t="shared" si="24"/>
        <v>1973</v>
      </c>
      <c r="K77" s="193">
        <f t="shared" si="24"/>
        <v>1311</v>
      </c>
      <c r="L77" s="354">
        <f t="shared" si="24"/>
        <v>0</v>
      </c>
      <c r="M77" s="193">
        <f>SUM(M71:M76)</f>
        <v>66</v>
      </c>
      <c r="N77" s="193">
        <f t="shared" si="24"/>
        <v>94</v>
      </c>
      <c r="O77" s="193">
        <f t="shared" si="24"/>
        <v>25157</v>
      </c>
      <c r="P77" s="193">
        <f t="shared" si="24"/>
        <v>10270</v>
      </c>
      <c r="Q77" s="193">
        <f t="shared" si="24"/>
        <v>11</v>
      </c>
      <c r="R77" s="354">
        <f t="shared" si="24"/>
        <v>14876</v>
      </c>
      <c r="S77" s="338">
        <f t="shared" si="24"/>
        <v>3046</v>
      </c>
    </row>
    <row r="78" spans="1:19" ht="10.5" customHeight="1">
      <c r="A78" s="399" t="s">
        <v>403</v>
      </c>
      <c r="B78" s="353">
        <f>SUM(B71:B72)</f>
        <v>15359</v>
      </c>
      <c r="C78" s="193">
        <f aca="true" t="shared" si="25" ref="C78:S78">SUM(C71:C72)</f>
        <v>3932</v>
      </c>
      <c r="D78" s="193">
        <f t="shared" si="25"/>
        <v>3852</v>
      </c>
      <c r="E78" s="354">
        <f>SUM(E71:E72)</f>
        <v>2238</v>
      </c>
      <c r="F78" s="193">
        <f t="shared" si="25"/>
        <v>1518</v>
      </c>
      <c r="G78" s="193">
        <f t="shared" si="25"/>
        <v>0</v>
      </c>
      <c r="H78" s="354">
        <f t="shared" si="25"/>
        <v>96</v>
      </c>
      <c r="I78" s="193">
        <f t="shared" si="25"/>
        <v>2994</v>
      </c>
      <c r="J78" s="193">
        <f t="shared" si="25"/>
        <v>1784</v>
      </c>
      <c r="K78" s="193">
        <f t="shared" si="25"/>
        <v>1159</v>
      </c>
      <c r="L78" s="354">
        <f t="shared" si="25"/>
        <v>0</v>
      </c>
      <c r="M78" s="193">
        <f t="shared" si="25"/>
        <v>51</v>
      </c>
      <c r="N78" s="193">
        <f t="shared" si="25"/>
        <v>80</v>
      </c>
      <c r="O78" s="193">
        <f t="shared" si="25"/>
        <v>10131</v>
      </c>
      <c r="P78" s="193">
        <f t="shared" si="25"/>
        <v>5592</v>
      </c>
      <c r="Q78" s="193">
        <f t="shared" si="25"/>
        <v>3</v>
      </c>
      <c r="R78" s="354">
        <f t="shared" si="25"/>
        <v>4536</v>
      </c>
      <c r="S78" s="338">
        <f t="shared" si="25"/>
        <v>1296</v>
      </c>
    </row>
    <row r="79" spans="1:19" s="120" customFormat="1" ht="10.5" customHeight="1">
      <c r="A79" s="402" t="s">
        <v>191</v>
      </c>
      <c r="B79" s="355">
        <f>SUM(B73:B75)</f>
        <v>17531</v>
      </c>
      <c r="C79" s="356">
        <f aca="true" t="shared" si="26" ref="C79:S79">SUM(C73:C75)</f>
        <v>755</v>
      </c>
      <c r="D79" s="356">
        <f t="shared" si="26"/>
        <v>741</v>
      </c>
      <c r="E79" s="357">
        <f t="shared" si="26"/>
        <v>335</v>
      </c>
      <c r="F79" s="356">
        <f t="shared" si="26"/>
        <v>342</v>
      </c>
      <c r="G79" s="356">
        <f t="shared" si="26"/>
        <v>0</v>
      </c>
      <c r="H79" s="357">
        <f t="shared" si="26"/>
        <v>64</v>
      </c>
      <c r="I79" s="356">
        <f t="shared" si="26"/>
        <v>356</v>
      </c>
      <c r="J79" s="356">
        <f t="shared" si="26"/>
        <v>189</v>
      </c>
      <c r="K79" s="356">
        <f t="shared" si="26"/>
        <v>152</v>
      </c>
      <c r="L79" s="357">
        <f t="shared" si="26"/>
        <v>0</v>
      </c>
      <c r="M79" s="356">
        <f t="shared" si="26"/>
        <v>15</v>
      </c>
      <c r="N79" s="356">
        <f t="shared" si="26"/>
        <v>14</v>
      </c>
      <c r="O79" s="356">
        <f t="shared" si="26"/>
        <v>15026</v>
      </c>
      <c r="P79" s="356">
        <f t="shared" si="26"/>
        <v>4678</v>
      </c>
      <c r="Q79" s="356">
        <f t="shared" si="26"/>
        <v>8</v>
      </c>
      <c r="R79" s="357">
        <f t="shared" si="26"/>
        <v>10340</v>
      </c>
      <c r="S79" s="358">
        <f t="shared" si="26"/>
        <v>1750</v>
      </c>
    </row>
    <row r="80" spans="1:2" ht="13.5" customHeight="1">
      <c r="A80" s="158" t="s">
        <v>851</v>
      </c>
      <c r="B80" s="110"/>
    </row>
    <row r="81" ht="12" customHeight="1">
      <c r="B81" s="110"/>
    </row>
    <row r="82" ht="118.5" customHeight="1"/>
  </sheetData>
  <sheetProtection/>
  <mergeCells count="26">
    <mergeCell ref="S4:S8"/>
    <mergeCell ref="O4:R4"/>
    <mergeCell ref="P5:P8"/>
    <mergeCell ref="R5:R8"/>
    <mergeCell ref="Q5:Q8"/>
    <mergeCell ref="O5:O8"/>
    <mergeCell ref="A1:I1"/>
    <mergeCell ref="C4:I4"/>
    <mergeCell ref="J4:N4"/>
    <mergeCell ref="F6:F8"/>
    <mergeCell ref="G6:G8"/>
    <mergeCell ref="C5:C8"/>
    <mergeCell ref="J5:M5"/>
    <mergeCell ref="J1:S1"/>
    <mergeCell ref="D5:H5"/>
    <mergeCell ref="M6:M8"/>
    <mergeCell ref="N5:N8"/>
    <mergeCell ref="E6:E8"/>
    <mergeCell ref="I6:I8"/>
    <mergeCell ref="A4:A8"/>
    <mergeCell ref="B4:B8"/>
    <mergeCell ref="K6:K8"/>
    <mergeCell ref="L6:L8"/>
    <mergeCell ref="H6:H8"/>
    <mergeCell ref="D6:D8"/>
    <mergeCell ref="J6:J8"/>
  </mergeCells>
  <conditionalFormatting sqref="L19:L79 I9:I79 L9:L17 O9:O79 E5:H79 O4 N4:N79 D5 M4 I5 S9:S79 B9:D79 M6:M79 K4:L8 P4:R79 C4 J4:J79 K9:K79 A11:A27 A29:A51 A53:A75 A77:A79">
    <cfRule type="cellIs" priority="1" dxfId="6" operator="equal" stopIfTrue="1">
      <formula>"総数"</formula>
    </cfRule>
  </conditionalFormatting>
  <conditionalFormatting sqref="L18 O5:O8 D6:D8 I6:I8 A9:A10">
    <cfRule type="cellIs" priority="2" dxfId="7" operator="equal" stopIfTrue="1">
      <formula>"総数"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7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U88"/>
  <sheetViews>
    <sheetView showGridLines="0"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.875" defaultRowHeight="13.5"/>
  <cols>
    <col min="1" max="1" width="15.625" style="3" customWidth="1"/>
    <col min="2" max="2" width="7.625" style="29" customWidth="1"/>
    <col min="3" max="16" width="7.625" style="3" customWidth="1"/>
    <col min="17" max="17" width="7.75390625" style="3" customWidth="1"/>
    <col min="18" max="23" width="7.625" style="3" customWidth="1"/>
    <col min="24" max="24" width="15.25390625" style="3" customWidth="1"/>
    <col min="25" max="39" width="7.625" style="3" customWidth="1"/>
    <col min="40" max="40" width="7.75390625" style="3" customWidth="1"/>
    <col min="41" max="48" width="7.625" style="3" customWidth="1"/>
    <col min="49" max="16384" width="8.875" style="3" customWidth="1"/>
  </cols>
  <sheetData>
    <row r="1" spans="1:47" s="109" customFormat="1" ht="19.5" customHeight="1">
      <c r="A1" s="736" t="s">
        <v>733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45" t="s">
        <v>626</v>
      </c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39"/>
    </row>
    <row r="2" spans="1:2" ht="19.5" customHeight="1">
      <c r="A2" s="29"/>
      <c r="B2" s="6"/>
    </row>
    <row r="3" spans="1:46" ht="13.5" customHeight="1">
      <c r="A3" s="47" t="s">
        <v>810</v>
      </c>
      <c r="V3" s="84"/>
      <c r="W3" s="84" t="s">
        <v>890</v>
      </c>
      <c r="X3" s="47" t="s">
        <v>627</v>
      </c>
      <c r="AM3" s="84"/>
      <c r="AR3" s="84"/>
      <c r="AT3" s="84" t="s">
        <v>890</v>
      </c>
    </row>
    <row r="4" spans="1:46" ht="10.5" customHeight="1">
      <c r="A4" s="737" t="s">
        <v>6</v>
      </c>
      <c r="B4" s="734" t="s">
        <v>445</v>
      </c>
      <c r="C4" s="735"/>
      <c r="D4" s="735"/>
      <c r="E4" s="735"/>
      <c r="F4" s="735"/>
      <c r="G4" s="735"/>
      <c r="H4" s="735"/>
      <c r="I4" s="735"/>
      <c r="J4" s="735"/>
      <c r="K4" s="735"/>
      <c r="L4" s="735" t="s">
        <v>116</v>
      </c>
      <c r="M4" s="735"/>
      <c r="N4" s="735"/>
      <c r="O4" s="735"/>
      <c r="P4" s="735"/>
      <c r="Q4" s="735"/>
      <c r="R4" s="735"/>
      <c r="S4" s="735"/>
      <c r="T4" s="735"/>
      <c r="U4" s="735"/>
      <c r="V4" s="220"/>
      <c r="W4" s="220"/>
      <c r="X4" s="740" t="s">
        <v>96</v>
      </c>
      <c r="Y4" s="201" t="s">
        <v>90</v>
      </c>
      <c r="Z4" s="735" t="s">
        <v>757</v>
      </c>
      <c r="AA4" s="735"/>
      <c r="AB4" s="735"/>
      <c r="AC4" s="735"/>
      <c r="AD4" s="735"/>
      <c r="AE4" s="735"/>
      <c r="AF4" s="735"/>
      <c r="AG4" s="220"/>
      <c r="AH4" s="220"/>
      <c r="AI4" s="220"/>
      <c r="AJ4" s="453" t="s">
        <v>758</v>
      </c>
      <c r="AK4" s="220"/>
      <c r="AL4" s="220"/>
      <c r="AM4" s="220"/>
      <c r="AN4" s="735" t="s">
        <v>759</v>
      </c>
      <c r="AO4" s="735"/>
      <c r="AP4" s="735"/>
      <c r="AQ4" s="735"/>
      <c r="AR4" s="735"/>
      <c r="AS4" s="735"/>
      <c r="AT4" s="735"/>
    </row>
    <row r="5" spans="1:46" ht="10.5" customHeight="1">
      <c r="A5" s="738"/>
      <c r="B5" s="743" t="s">
        <v>415</v>
      </c>
      <c r="C5" s="331" t="s">
        <v>628</v>
      </c>
      <c r="D5" s="332"/>
      <c r="E5" s="199" t="s">
        <v>629</v>
      </c>
      <c r="F5" s="199" t="s">
        <v>630</v>
      </c>
      <c r="G5" s="199" t="s">
        <v>631</v>
      </c>
      <c r="H5" s="199" t="s">
        <v>632</v>
      </c>
      <c r="I5" s="199" t="s">
        <v>633</v>
      </c>
      <c r="J5" s="200" t="s">
        <v>634</v>
      </c>
      <c r="K5" s="200" t="s">
        <v>635</v>
      </c>
      <c r="L5" s="200" t="s">
        <v>636</v>
      </c>
      <c r="M5" s="200" t="s">
        <v>637</v>
      </c>
      <c r="N5" s="200" t="s">
        <v>638</v>
      </c>
      <c r="O5" s="200" t="s">
        <v>639</v>
      </c>
      <c r="P5" s="200" t="s">
        <v>640</v>
      </c>
      <c r="Q5" s="200" t="s">
        <v>641</v>
      </c>
      <c r="R5" s="200" t="s">
        <v>642</v>
      </c>
      <c r="S5" s="200" t="s">
        <v>643</v>
      </c>
      <c r="T5" s="200" t="s">
        <v>644</v>
      </c>
      <c r="U5" s="200" t="s">
        <v>645</v>
      </c>
      <c r="V5" s="200" t="s">
        <v>646</v>
      </c>
      <c r="W5" s="333" t="s">
        <v>665</v>
      </c>
      <c r="X5" s="741"/>
      <c r="Y5" s="743" t="s">
        <v>415</v>
      </c>
      <c r="Z5" s="331" t="s">
        <v>628</v>
      </c>
      <c r="AA5" s="332"/>
      <c r="AB5" s="199" t="s">
        <v>629</v>
      </c>
      <c r="AC5" s="199" t="s">
        <v>630</v>
      </c>
      <c r="AD5" s="199" t="s">
        <v>631</v>
      </c>
      <c r="AE5" s="199" t="s">
        <v>632</v>
      </c>
      <c r="AF5" s="199" t="s">
        <v>633</v>
      </c>
      <c r="AG5" s="200" t="s">
        <v>634</v>
      </c>
      <c r="AH5" s="200" t="s">
        <v>635</v>
      </c>
      <c r="AI5" s="200" t="s">
        <v>636</v>
      </c>
      <c r="AJ5" s="200" t="s">
        <v>637</v>
      </c>
      <c r="AK5" s="200" t="s">
        <v>638</v>
      </c>
      <c r="AL5" s="200" t="s">
        <v>639</v>
      </c>
      <c r="AM5" s="200" t="s">
        <v>640</v>
      </c>
      <c r="AN5" s="200" t="s">
        <v>641</v>
      </c>
      <c r="AO5" s="200" t="s">
        <v>642</v>
      </c>
      <c r="AP5" s="200" t="s">
        <v>643</v>
      </c>
      <c r="AQ5" s="200" t="s">
        <v>644</v>
      </c>
      <c r="AR5" s="200" t="s">
        <v>645</v>
      </c>
      <c r="AS5" s="200" t="s">
        <v>646</v>
      </c>
      <c r="AT5" s="333" t="s">
        <v>665</v>
      </c>
    </row>
    <row r="6" spans="1:47" ht="35.25" customHeight="1">
      <c r="A6" s="739"/>
      <c r="B6" s="744"/>
      <c r="C6" s="347" t="s">
        <v>661</v>
      </c>
      <c r="D6" s="347" t="s">
        <v>660</v>
      </c>
      <c r="E6" s="347" t="s">
        <v>453</v>
      </c>
      <c r="F6" s="342" t="s">
        <v>668</v>
      </c>
      <c r="G6" s="347" t="s">
        <v>454</v>
      </c>
      <c r="H6" s="347" t="s">
        <v>455</v>
      </c>
      <c r="I6" s="342" t="s">
        <v>672</v>
      </c>
      <c r="J6" s="346" t="s">
        <v>667</v>
      </c>
      <c r="K6" s="342" t="s">
        <v>671</v>
      </c>
      <c r="L6" s="342" t="s">
        <v>673</v>
      </c>
      <c r="M6" s="342" t="s">
        <v>674</v>
      </c>
      <c r="N6" s="342" t="s">
        <v>662</v>
      </c>
      <c r="O6" s="346" t="s">
        <v>669</v>
      </c>
      <c r="P6" s="342" t="s">
        <v>516</v>
      </c>
      <c r="Q6" s="345" t="s">
        <v>517</v>
      </c>
      <c r="R6" s="345" t="s">
        <v>518</v>
      </c>
      <c r="S6" s="346" t="s">
        <v>663</v>
      </c>
      <c r="T6" s="342" t="s">
        <v>664</v>
      </c>
      <c r="U6" s="342" t="s">
        <v>670</v>
      </c>
      <c r="V6" s="342" t="s">
        <v>519</v>
      </c>
      <c r="W6" s="348" t="s">
        <v>666</v>
      </c>
      <c r="X6" s="742"/>
      <c r="Y6" s="744"/>
      <c r="Z6" s="347" t="s">
        <v>661</v>
      </c>
      <c r="AA6" s="347" t="s">
        <v>660</v>
      </c>
      <c r="AB6" s="347" t="s">
        <v>453</v>
      </c>
      <c r="AC6" s="342" t="s">
        <v>668</v>
      </c>
      <c r="AD6" s="347" t="s">
        <v>454</v>
      </c>
      <c r="AE6" s="347" t="s">
        <v>455</v>
      </c>
      <c r="AF6" s="342" t="s">
        <v>672</v>
      </c>
      <c r="AG6" s="346" t="s">
        <v>667</v>
      </c>
      <c r="AH6" s="342" t="s">
        <v>671</v>
      </c>
      <c r="AI6" s="342" t="s">
        <v>673</v>
      </c>
      <c r="AJ6" s="342" t="s">
        <v>674</v>
      </c>
      <c r="AK6" s="342" t="s">
        <v>662</v>
      </c>
      <c r="AL6" s="346" t="s">
        <v>669</v>
      </c>
      <c r="AM6" s="342" t="s">
        <v>516</v>
      </c>
      <c r="AN6" s="345" t="s">
        <v>517</v>
      </c>
      <c r="AO6" s="345" t="s">
        <v>518</v>
      </c>
      <c r="AP6" s="346" t="s">
        <v>663</v>
      </c>
      <c r="AQ6" s="342" t="s">
        <v>664</v>
      </c>
      <c r="AR6" s="342" t="s">
        <v>670</v>
      </c>
      <c r="AS6" s="342" t="s">
        <v>519</v>
      </c>
      <c r="AT6" s="348" t="s">
        <v>666</v>
      </c>
      <c r="AU6" s="245"/>
    </row>
    <row r="7" spans="1:46" s="29" customFormat="1" ht="13.5" customHeight="1">
      <c r="A7" s="360" t="s">
        <v>135</v>
      </c>
      <c r="B7" s="313">
        <f>SUM(B9:B25)</f>
        <v>69198</v>
      </c>
      <c r="C7" s="313">
        <f aca="true" t="shared" si="0" ref="C7:W7">SUM(C9:C25)</f>
        <v>1042</v>
      </c>
      <c r="D7" s="313">
        <f t="shared" si="0"/>
        <v>886</v>
      </c>
      <c r="E7" s="313">
        <f t="shared" si="0"/>
        <v>469</v>
      </c>
      <c r="F7" s="313">
        <f t="shared" si="0"/>
        <v>197</v>
      </c>
      <c r="G7" s="313">
        <f t="shared" si="0"/>
        <v>6324</v>
      </c>
      <c r="H7" s="313">
        <f>SUM(H9:H25)</f>
        <v>6040</v>
      </c>
      <c r="I7" s="313">
        <f t="shared" si="0"/>
        <v>450</v>
      </c>
      <c r="J7" s="313">
        <f t="shared" si="0"/>
        <v>449</v>
      </c>
      <c r="K7" s="313">
        <f t="shared" si="0"/>
        <v>4974</v>
      </c>
      <c r="L7" s="313">
        <f t="shared" si="0"/>
        <v>11914</v>
      </c>
      <c r="M7" s="313">
        <f t="shared" si="0"/>
        <v>1580</v>
      </c>
      <c r="N7" s="313">
        <f t="shared" si="0"/>
        <v>1081</v>
      </c>
      <c r="O7" s="313">
        <f t="shared" si="0"/>
        <v>1604</v>
      </c>
      <c r="P7" s="313">
        <f t="shared" si="0"/>
        <v>4733</v>
      </c>
      <c r="Q7" s="313">
        <f t="shared" si="0"/>
        <v>2697</v>
      </c>
      <c r="R7" s="313">
        <f t="shared" si="0"/>
        <v>3399</v>
      </c>
      <c r="S7" s="313">
        <f t="shared" si="0"/>
        <v>11168</v>
      </c>
      <c r="T7" s="313">
        <f t="shared" si="0"/>
        <v>536</v>
      </c>
      <c r="U7" s="313">
        <f t="shared" si="0"/>
        <v>4921</v>
      </c>
      <c r="V7" s="313">
        <f t="shared" si="0"/>
        <v>3540</v>
      </c>
      <c r="W7" s="334">
        <f t="shared" si="0"/>
        <v>2080</v>
      </c>
      <c r="X7" s="335" t="s">
        <v>135</v>
      </c>
      <c r="Y7" s="416">
        <f>SUM(Y9:Y25)</f>
        <v>61862</v>
      </c>
      <c r="Z7" s="416">
        <f aca="true" t="shared" si="1" ref="Z7:AT7">SUM(Z9:Z25)</f>
        <v>700</v>
      </c>
      <c r="AA7" s="416">
        <f t="shared" si="1"/>
        <v>548</v>
      </c>
      <c r="AB7" s="416">
        <f t="shared" si="1"/>
        <v>287</v>
      </c>
      <c r="AC7" s="416">
        <f t="shared" si="1"/>
        <v>197</v>
      </c>
      <c r="AD7" s="416">
        <f t="shared" si="1"/>
        <v>5398</v>
      </c>
      <c r="AE7" s="416">
        <f t="shared" si="1"/>
        <v>5648</v>
      </c>
      <c r="AF7" s="416">
        <f t="shared" si="1"/>
        <v>448</v>
      </c>
      <c r="AG7" s="416">
        <f>SUM(AG9:AG25)</f>
        <v>393</v>
      </c>
      <c r="AH7" s="416">
        <f t="shared" si="1"/>
        <v>4809</v>
      </c>
      <c r="AI7" s="416">
        <f t="shared" si="1"/>
        <v>11161</v>
      </c>
      <c r="AJ7" s="416">
        <f t="shared" si="1"/>
        <v>1503</v>
      </c>
      <c r="AK7" s="416">
        <f t="shared" si="1"/>
        <v>867</v>
      </c>
      <c r="AL7" s="416">
        <f t="shared" si="1"/>
        <v>1310</v>
      </c>
      <c r="AM7" s="416">
        <f t="shared" si="1"/>
        <v>3777</v>
      </c>
      <c r="AN7" s="416">
        <f t="shared" si="1"/>
        <v>1984</v>
      </c>
      <c r="AO7" s="416">
        <f t="shared" si="1"/>
        <v>3178</v>
      </c>
      <c r="AP7" s="416">
        <f t="shared" si="1"/>
        <v>10830</v>
      </c>
      <c r="AQ7" s="416">
        <f t="shared" si="1"/>
        <v>534</v>
      </c>
      <c r="AR7" s="416">
        <f t="shared" si="1"/>
        <v>4390</v>
      </c>
      <c r="AS7" s="416">
        <f t="shared" si="1"/>
        <v>3540</v>
      </c>
      <c r="AT7" s="417">
        <f t="shared" si="1"/>
        <v>908</v>
      </c>
    </row>
    <row r="8" spans="1:46" ht="3" customHeight="1">
      <c r="A8" s="194"/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336"/>
      <c r="X8" s="337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8"/>
    </row>
    <row r="9" spans="1:46" ht="9.75" customHeight="1">
      <c r="A9" s="367" t="s">
        <v>192</v>
      </c>
      <c r="B9" s="193">
        <f>SUM(C9,E9:W9)</f>
        <v>1142</v>
      </c>
      <c r="C9" s="193">
        <v>11</v>
      </c>
      <c r="D9" s="193">
        <v>11</v>
      </c>
      <c r="E9" s="193">
        <v>2</v>
      </c>
      <c r="F9" s="193" t="s">
        <v>762</v>
      </c>
      <c r="G9" s="193">
        <v>63</v>
      </c>
      <c r="H9" s="193">
        <v>71</v>
      </c>
      <c r="I9" s="193">
        <v>6</v>
      </c>
      <c r="J9" s="193">
        <v>9</v>
      </c>
      <c r="K9" s="193">
        <v>36</v>
      </c>
      <c r="L9" s="193">
        <v>361</v>
      </c>
      <c r="M9" s="193">
        <v>9</v>
      </c>
      <c r="N9" s="193">
        <v>8</v>
      </c>
      <c r="O9" s="193">
        <v>16</v>
      </c>
      <c r="P9" s="193">
        <v>311</v>
      </c>
      <c r="Q9" s="193">
        <v>29</v>
      </c>
      <c r="R9" s="193">
        <v>30</v>
      </c>
      <c r="S9" s="193">
        <v>53</v>
      </c>
      <c r="T9" s="193">
        <v>7</v>
      </c>
      <c r="U9" s="193">
        <v>44</v>
      </c>
      <c r="V9" s="193">
        <v>30</v>
      </c>
      <c r="W9" s="338">
        <v>46</v>
      </c>
      <c r="X9" s="339" t="s">
        <v>192</v>
      </c>
      <c r="Y9" s="415">
        <f>SUM(Z9,AB9:AT9)</f>
        <v>1107</v>
      </c>
      <c r="Z9" s="415">
        <v>9</v>
      </c>
      <c r="AA9" s="415">
        <v>9</v>
      </c>
      <c r="AB9" s="415">
        <v>1</v>
      </c>
      <c r="AC9" s="415" t="s">
        <v>762</v>
      </c>
      <c r="AD9" s="415">
        <v>62</v>
      </c>
      <c r="AE9" s="415">
        <v>64</v>
      </c>
      <c r="AF9" s="415">
        <v>6</v>
      </c>
      <c r="AG9" s="415">
        <v>8</v>
      </c>
      <c r="AH9" s="415">
        <v>36</v>
      </c>
      <c r="AI9" s="415">
        <v>361</v>
      </c>
      <c r="AJ9" s="415">
        <v>9</v>
      </c>
      <c r="AK9" s="415">
        <v>8</v>
      </c>
      <c r="AL9" s="415">
        <v>16</v>
      </c>
      <c r="AM9" s="415">
        <v>311</v>
      </c>
      <c r="AN9" s="415">
        <v>28</v>
      </c>
      <c r="AO9" s="415">
        <v>30</v>
      </c>
      <c r="AP9" s="415">
        <v>53</v>
      </c>
      <c r="AQ9" s="415">
        <v>7</v>
      </c>
      <c r="AR9" s="415">
        <v>32</v>
      </c>
      <c r="AS9" s="415">
        <v>30</v>
      </c>
      <c r="AT9" s="418">
        <v>36</v>
      </c>
    </row>
    <row r="10" spans="1:46" ht="9.75" customHeight="1">
      <c r="A10" s="367" t="s">
        <v>647</v>
      </c>
      <c r="B10" s="193">
        <f aca="true" t="shared" si="2" ref="B10:B25">SUM(C10,E10:W10)</f>
        <v>3931</v>
      </c>
      <c r="C10" s="193">
        <v>57</v>
      </c>
      <c r="D10" s="193">
        <v>53</v>
      </c>
      <c r="E10" s="193">
        <v>10</v>
      </c>
      <c r="F10" s="193">
        <v>1</v>
      </c>
      <c r="G10" s="193">
        <v>255</v>
      </c>
      <c r="H10" s="193">
        <v>376</v>
      </c>
      <c r="I10" s="193">
        <v>29</v>
      </c>
      <c r="J10" s="193">
        <v>24</v>
      </c>
      <c r="K10" s="193">
        <v>155</v>
      </c>
      <c r="L10" s="193">
        <v>750</v>
      </c>
      <c r="M10" s="193">
        <v>127</v>
      </c>
      <c r="N10" s="193">
        <v>40</v>
      </c>
      <c r="O10" s="193">
        <v>54</v>
      </c>
      <c r="P10" s="193">
        <v>507</v>
      </c>
      <c r="Q10" s="193">
        <v>136</v>
      </c>
      <c r="R10" s="193">
        <v>202</v>
      </c>
      <c r="S10" s="193">
        <v>631</v>
      </c>
      <c r="T10" s="193">
        <v>34</v>
      </c>
      <c r="U10" s="193">
        <v>170</v>
      </c>
      <c r="V10" s="193">
        <v>255</v>
      </c>
      <c r="W10" s="338">
        <v>118</v>
      </c>
      <c r="X10" s="339" t="s">
        <v>647</v>
      </c>
      <c r="Y10" s="415">
        <f aca="true" t="shared" si="3" ref="Y10:Y25">SUM(Z10,AB10:AT10)</f>
        <v>3789</v>
      </c>
      <c r="Z10" s="415">
        <v>53</v>
      </c>
      <c r="AA10" s="415">
        <v>49</v>
      </c>
      <c r="AB10" s="415">
        <v>9</v>
      </c>
      <c r="AC10" s="415">
        <v>1</v>
      </c>
      <c r="AD10" s="415">
        <v>251</v>
      </c>
      <c r="AE10" s="415">
        <v>358</v>
      </c>
      <c r="AF10" s="415">
        <v>29</v>
      </c>
      <c r="AG10" s="415">
        <v>23</v>
      </c>
      <c r="AH10" s="415">
        <v>153</v>
      </c>
      <c r="AI10" s="415">
        <v>742</v>
      </c>
      <c r="AJ10" s="415">
        <v>126</v>
      </c>
      <c r="AK10" s="415">
        <v>40</v>
      </c>
      <c r="AL10" s="415">
        <v>51</v>
      </c>
      <c r="AM10" s="415">
        <v>504</v>
      </c>
      <c r="AN10" s="415">
        <v>131</v>
      </c>
      <c r="AO10" s="415">
        <v>200</v>
      </c>
      <c r="AP10" s="415">
        <v>628</v>
      </c>
      <c r="AQ10" s="415">
        <v>34</v>
      </c>
      <c r="AR10" s="415">
        <v>151</v>
      </c>
      <c r="AS10" s="415">
        <v>255</v>
      </c>
      <c r="AT10" s="418">
        <v>50</v>
      </c>
    </row>
    <row r="11" spans="1:46" ht="9.75" customHeight="1">
      <c r="A11" s="367" t="s">
        <v>648</v>
      </c>
      <c r="B11" s="193">
        <f t="shared" si="2"/>
        <v>4457</v>
      </c>
      <c r="C11" s="193">
        <v>49</v>
      </c>
      <c r="D11" s="193">
        <v>40</v>
      </c>
      <c r="E11" s="193">
        <v>21</v>
      </c>
      <c r="F11" s="193">
        <v>8</v>
      </c>
      <c r="G11" s="193">
        <v>320</v>
      </c>
      <c r="H11" s="193">
        <v>405</v>
      </c>
      <c r="I11" s="193">
        <v>50</v>
      </c>
      <c r="J11" s="193">
        <v>44</v>
      </c>
      <c r="K11" s="193">
        <v>247</v>
      </c>
      <c r="L11" s="193">
        <v>762</v>
      </c>
      <c r="M11" s="193">
        <v>107</v>
      </c>
      <c r="N11" s="193">
        <v>56</v>
      </c>
      <c r="O11" s="193">
        <v>81</v>
      </c>
      <c r="P11" s="193">
        <v>259</v>
      </c>
      <c r="Q11" s="193">
        <v>152</v>
      </c>
      <c r="R11" s="193">
        <v>231</v>
      </c>
      <c r="S11" s="193">
        <v>947</v>
      </c>
      <c r="T11" s="193">
        <v>27</v>
      </c>
      <c r="U11" s="193">
        <v>216</v>
      </c>
      <c r="V11" s="193">
        <v>350</v>
      </c>
      <c r="W11" s="338">
        <v>125</v>
      </c>
      <c r="X11" s="339" t="s">
        <v>648</v>
      </c>
      <c r="Y11" s="415">
        <f t="shared" si="3"/>
        <v>4238</v>
      </c>
      <c r="Z11" s="415">
        <v>32</v>
      </c>
      <c r="AA11" s="415">
        <v>23</v>
      </c>
      <c r="AB11" s="415">
        <v>17</v>
      </c>
      <c r="AC11" s="415">
        <v>8</v>
      </c>
      <c r="AD11" s="415">
        <v>305</v>
      </c>
      <c r="AE11" s="415">
        <v>382</v>
      </c>
      <c r="AF11" s="415">
        <v>50</v>
      </c>
      <c r="AG11" s="415">
        <v>39</v>
      </c>
      <c r="AH11" s="415">
        <v>244</v>
      </c>
      <c r="AI11" s="415">
        <v>752</v>
      </c>
      <c r="AJ11" s="415">
        <v>106</v>
      </c>
      <c r="AK11" s="415">
        <v>54</v>
      </c>
      <c r="AL11" s="415">
        <v>76</v>
      </c>
      <c r="AM11" s="415">
        <v>244</v>
      </c>
      <c r="AN11" s="415">
        <v>136</v>
      </c>
      <c r="AO11" s="415">
        <v>229</v>
      </c>
      <c r="AP11" s="415">
        <v>942</v>
      </c>
      <c r="AQ11" s="415">
        <v>26</v>
      </c>
      <c r="AR11" s="415">
        <v>197</v>
      </c>
      <c r="AS11" s="415">
        <v>350</v>
      </c>
      <c r="AT11" s="418">
        <v>49</v>
      </c>
    </row>
    <row r="12" spans="1:46" ht="9.75" customHeight="1">
      <c r="A12" s="367" t="s">
        <v>649</v>
      </c>
      <c r="B12" s="193">
        <f t="shared" si="2"/>
        <v>4695</v>
      </c>
      <c r="C12" s="193">
        <v>81</v>
      </c>
      <c r="D12" s="193">
        <v>70</v>
      </c>
      <c r="E12" s="193">
        <v>42</v>
      </c>
      <c r="F12" s="193">
        <v>5</v>
      </c>
      <c r="G12" s="193">
        <v>293</v>
      </c>
      <c r="H12" s="193">
        <v>374</v>
      </c>
      <c r="I12" s="193">
        <v>31</v>
      </c>
      <c r="J12" s="193">
        <v>37</v>
      </c>
      <c r="K12" s="193">
        <v>282</v>
      </c>
      <c r="L12" s="193">
        <v>855</v>
      </c>
      <c r="M12" s="193">
        <v>142</v>
      </c>
      <c r="N12" s="193">
        <v>46</v>
      </c>
      <c r="O12" s="193">
        <v>86</v>
      </c>
      <c r="P12" s="193">
        <v>242</v>
      </c>
      <c r="Q12" s="193">
        <v>194</v>
      </c>
      <c r="R12" s="193">
        <v>236</v>
      </c>
      <c r="S12" s="193">
        <v>1002</v>
      </c>
      <c r="T12" s="193">
        <v>38</v>
      </c>
      <c r="U12" s="193">
        <v>270</v>
      </c>
      <c r="V12" s="193">
        <v>325</v>
      </c>
      <c r="W12" s="338">
        <v>114</v>
      </c>
      <c r="X12" s="339" t="s">
        <v>649</v>
      </c>
      <c r="Y12" s="415">
        <f t="shared" si="3"/>
        <v>4422</v>
      </c>
      <c r="Z12" s="415">
        <v>61</v>
      </c>
      <c r="AA12" s="415">
        <v>50</v>
      </c>
      <c r="AB12" s="415">
        <v>34</v>
      </c>
      <c r="AC12" s="415">
        <v>5</v>
      </c>
      <c r="AD12" s="415">
        <v>270</v>
      </c>
      <c r="AE12" s="415">
        <v>354</v>
      </c>
      <c r="AF12" s="415">
        <v>31</v>
      </c>
      <c r="AG12" s="415">
        <v>27</v>
      </c>
      <c r="AH12" s="415">
        <v>275</v>
      </c>
      <c r="AI12" s="415">
        <v>840</v>
      </c>
      <c r="AJ12" s="415">
        <v>139</v>
      </c>
      <c r="AK12" s="415">
        <v>45</v>
      </c>
      <c r="AL12" s="415">
        <v>78</v>
      </c>
      <c r="AM12" s="415">
        <v>209</v>
      </c>
      <c r="AN12" s="415">
        <v>166</v>
      </c>
      <c r="AO12" s="415">
        <v>230</v>
      </c>
      <c r="AP12" s="415">
        <v>989</v>
      </c>
      <c r="AQ12" s="415">
        <v>38</v>
      </c>
      <c r="AR12" s="415">
        <v>251</v>
      </c>
      <c r="AS12" s="415">
        <v>325</v>
      </c>
      <c r="AT12" s="418">
        <v>55</v>
      </c>
    </row>
    <row r="13" spans="1:46" ht="9.75" customHeight="1">
      <c r="A13" s="367" t="s">
        <v>650</v>
      </c>
      <c r="B13" s="193">
        <f t="shared" si="2"/>
        <v>5703</v>
      </c>
      <c r="C13" s="193">
        <v>74</v>
      </c>
      <c r="D13" s="193">
        <v>56</v>
      </c>
      <c r="E13" s="193">
        <v>37</v>
      </c>
      <c r="F13" s="193">
        <v>16</v>
      </c>
      <c r="G13" s="193">
        <v>460</v>
      </c>
      <c r="H13" s="193">
        <v>427</v>
      </c>
      <c r="I13" s="193">
        <v>31</v>
      </c>
      <c r="J13" s="193">
        <v>37</v>
      </c>
      <c r="K13" s="193">
        <v>369</v>
      </c>
      <c r="L13" s="193">
        <v>1040</v>
      </c>
      <c r="M13" s="193">
        <v>140</v>
      </c>
      <c r="N13" s="193">
        <v>69</v>
      </c>
      <c r="O13" s="193">
        <v>111</v>
      </c>
      <c r="P13" s="193">
        <v>327</v>
      </c>
      <c r="Q13" s="193">
        <v>249</v>
      </c>
      <c r="R13" s="193">
        <v>308</v>
      </c>
      <c r="S13" s="193">
        <v>1098</v>
      </c>
      <c r="T13" s="193">
        <v>55</v>
      </c>
      <c r="U13" s="193">
        <v>367</v>
      </c>
      <c r="V13" s="193">
        <v>362</v>
      </c>
      <c r="W13" s="338">
        <v>126</v>
      </c>
      <c r="X13" s="339" t="s">
        <v>650</v>
      </c>
      <c r="Y13" s="415">
        <f t="shared" si="3"/>
        <v>5327</v>
      </c>
      <c r="Z13" s="415">
        <v>68</v>
      </c>
      <c r="AA13" s="415">
        <v>50</v>
      </c>
      <c r="AB13" s="415">
        <v>25</v>
      </c>
      <c r="AC13" s="415">
        <v>16</v>
      </c>
      <c r="AD13" s="415">
        <v>397</v>
      </c>
      <c r="AE13" s="415">
        <v>407</v>
      </c>
      <c r="AF13" s="415">
        <v>31</v>
      </c>
      <c r="AG13" s="415">
        <v>34</v>
      </c>
      <c r="AH13" s="415">
        <v>366</v>
      </c>
      <c r="AI13" s="415">
        <v>1005</v>
      </c>
      <c r="AJ13" s="415">
        <v>139</v>
      </c>
      <c r="AK13" s="415">
        <v>68</v>
      </c>
      <c r="AL13" s="415">
        <v>95</v>
      </c>
      <c r="AM13" s="415">
        <v>278</v>
      </c>
      <c r="AN13" s="415">
        <v>201</v>
      </c>
      <c r="AO13" s="415">
        <v>291</v>
      </c>
      <c r="AP13" s="415">
        <v>1089</v>
      </c>
      <c r="AQ13" s="415">
        <v>54</v>
      </c>
      <c r="AR13" s="415">
        <v>326</v>
      </c>
      <c r="AS13" s="415">
        <v>362</v>
      </c>
      <c r="AT13" s="418">
        <v>75</v>
      </c>
    </row>
    <row r="14" spans="1:46" ht="3" customHeight="1">
      <c r="A14" s="367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338"/>
      <c r="X14" s="339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8"/>
    </row>
    <row r="15" spans="1:46" ht="9.75" customHeight="1">
      <c r="A15" s="367" t="s">
        <v>651</v>
      </c>
      <c r="B15" s="193">
        <f t="shared" si="2"/>
        <v>7345</v>
      </c>
      <c r="C15" s="193">
        <v>76</v>
      </c>
      <c r="D15" s="193">
        <v>62</v>
      </c>
      <c r="E15" s="193">
        <v>27</v>
      </c>
      <c r="F15" s="193">
        <v>7</v>
      </c>
      <c r="G15" s="193">
        <v>662</v>
      </c>
      <c r="H15" s="193">
        <v>585</v>
      </c>
      <c r="I15" s="193">
        <v>48</v>
      </c>
      <c r="J15" s="193">
        <v>63</v>
      </c>
      <c r="K15" s="193">
        <v>530</v>
      </c>
      <c r="L15" s="193">
        <v>1293</v>
      </c>
      <c r="M15" s="193">
        <v>183</v>
      </c>
      <c r="N15" s="193">
        <v>94</v>
      </c>
      <c r="O15" s="193">
        <v>198</v>
      </c>
      <c r="P15" s="193">
        <v>411</v>
      </c>
      <c r="Q15" s="193">
        <v>217</v>
      </c>
      <c r="R15" s="193">
        <v>391</v>
      </c>
      <c r="S15" s="193">
        <v>1399</v>
      </c>
      <c r="T15" s="193">
        <v>93</v>
      </c>
      <c r="U15" s="193">
        <v>438</v>
      </c>
      <c r="V15" s="193">
        <v>470</v>
      </c>
      <c r="W15" s="338">
        <v>160</v>
      </c>
      <c r="X15" s="339" t="s">
        <v>651</v>
      </c>
      <c r="Y15" s="415">
        <f t="shared" si="3"/>
        <v>6804</v>
      </c>
      <c r="Z15" s="447">
        <v>62</v>
      </c>
      <c r="AA15" s="447">
        <v>49</v>
      </c>
      <c r="AB15" s="447">
        <v>21</v>
      </c>
      <c r="AC15" s="447">
        <v>7</v>
      </c>
      <c r="AD15" s="447">
        <v>563</v>
      </c>
      <c r="AE15" s="447">
        <v>552</v>
      </c>
      <c r="AF15" s="447">
        <v>48</v>
      </c>
      <c r="AG15" s="447">
        <v>58</v>
      </c>
      <c r="AH15" s="447">
        <v>521</v>
      </c>
      <c r="AI15" s="447">
        <v>1230</v>
      </c>
      <c r="AJ15" s="447">
        <v>176</v>
      </c>
      <c r="AK15" s="447">
        <v>89</v>
      </c>
      <c r="AL15" s="447">
        <v>165</v>
      </c>
      <c r="AM15" s="447">
        <v>346</v>
      </c>
      <c r="AN15" s="447">
        <v>165</v>
      </c>
      <c r="AO15" s="447">
        <v>375</v>
      </c>
      <c r="AP15" s="447">
        <v>1376</v>
      </c>
      <c r="AQ15" s="447">
        <v>93</v>
      </c>
      <c r="AR15" s="447">
        <v>388</v>
      </c>
      <c r="AS15" s="447">
        <v>470</v>
      </c>
      <c r="AT15" s="448">
        <v>99</v>
      </c>
    </row>
    <row r="16" spans="1:46" ht="9.75" customHeight="1">
      <c r="A16" s="367" t="s">
        <v>652</v>
      </c>
      <c r="B16" s="193">
        <f t="shared" si="2"/>
        <v>8769</v>
      </c>
      <c r="C16" s="193">
        <v>106</v>
      </c>
      <c r="D16" s="193">
        <v>83</v>
      </c>
      <c r="E16" s="193">
        <v>43</v>
      </c>
      <c r="F16" s="193">
        <v>18</v>
      </c>
      <c r="G16" s="193">
        <v>823</v>
      </c>
      <c r="H16" s="193">
        <v>770</v>
      </c>
      <c r="I16" s="193">
        <v>67</v>
      </c>
      <c r="J16" s="193">
        <v>69</v>
      </c>
      <c r="K16" s="193">
        <v>692</v>
      </c>
      <c r="L16" s="193">
        <v>1475</v>
      </c>
      <c r="M16" s="193">
        <v>209</v>
      </c>
      <c r="N16" s="193">
        <v>110</v>
      </c>
      <c r="O16" s="193">
        <v>228</v>
      </c>
      <c r="P16" s="193">
        <v>451</v>
      </c>
      <c r="Q16" s="193">
        <v>276</v>
      </c>
      <c r="R16" s="193">
        <v>519</v>
      </c>
      <c r="S16" s="193">
        <v>1487</v>
      </c>
      <c r="T16" s="193">
        <v>81</v>
      </c>
      <c r="U16" s="193">
        <v>549</v>
      </c>
      <c r="V16" s="193">
        <v>580</v>
      </c>
      <c r="W16" s="338">
        <v>216</v>
      </c>
      <c r="X16" s="339" t="s">
        <v>652</v>
      </c>
      <c r="Y16" s="415">
        <f t="shared" si="3"/>
        <v>8113</v>
      </c>
      <c r="Z16" s="447">
        <v>76</v>
      </c>
      <c r="AA16" s="447">
        <v>54</v>
      </c>
      <c r="AB16" s="447">
        <v>30</v>
      </c>
      <c r="AC16" s="447">
        <v>18</v>
      </c>
      <c r="AD16" s="447">
        <v>725</v>
      </c>
      <c r="AE16" s="447">
        <v>734</v>
      </c>
      <c r="AF16" s="447">
        <v>67</v>
      </c>
      <c r="AG16" s="447">
        <v>59</v>
      </c>
      <c r="AH16" s="447">
        <v>680</v>
      </c>
      <c r="AI16" s="447">
        <v>1407</v>
      </c>
      <c r="AJ16" s="447">
        <v>202</v>
      </c>
      <c r="AK16" s="447">
        <v>99</v>
      </c>
      <c r="AL16" s="447">
        <v>200</v>
      </c>
      <c r="AM16" s="447">
        <v>376</v>
      </c>
      <c r="AN16" s="447">
        <v>212</v>
      </c>
      <c r="AO16" s="447">
        <v>500</v>
      </c>
      <c r="AP16" s="447">
        <v>1453</v>
      </c>
      <c r="AQ16" s="447">
        <v>81</v>
      </c>
      <c r="AR16" s="447">
        <v>491</v>
      </c>
      <c r="AS16" s="447">
        <v>580</v>
      </c>
      <c r="AT16" s="448">
        <v>123</v>
      </c>
    </row>
    <row r="17" spans="1:46" ht="9.75" customHeight="1">
      <c r="A17" s="367" t="s">
        <v>653</v>
      </c>
      <c r="B17" s="193">
        <f t="shared" si="2"/>
        <v>7723</v>
      </c>
      <c r="C17" s="193">
        <v>108</v>
      </c>
      <c r="D17" s="193">
        <v>91</v>
      </c>
      <c r="E17" s="193">
        <v>29</v>
      </c>
      <c r="F17" s="193">
        <v>42</v>
      </c>
      <c r="G17" s="193">
        <v>718</v>
      </c>
      <c r="H17" s="193">
        <v>657</v>
      </c>
      <c r="I17" s="193">
        <v>45</v>
      </c>
      <c r="J17" s="193">
        <v>53</v>
      </c>
      <c r="K17" s="193">
        <v>703</v>
      </c>
      <c r="L17" s="193">
        <v>1365</v>
      </c>
      <c r="M17" s="193">
        <v>196</v>
      </c>
      <c r="N17" s="193">
        <v>95</v>
      </c>
      <c r="O17" s="193">
        <v>191</v>
      </c>
      <c r="P17" s="193">
        <v>426</v>
      </c>
      <c r="Q17" s="193">
        <v>267</v>
      </c>
      <c r="R17" s="193">
        <v>406</v>
      </c>
      <c r="S17" s="193">
        <v>1291</v>
      </c>
      <c r="T17" s="193">
        <v>66</v>
      </c>
      <c r="U17" s="193">
        <v>504</v>
      </c>
      <c r="V17" s="193">
        <v>403</v>
      </c>
      <c r="W17" s="338">
        <v>158</v>
      </c>
      <c r="X17" s="339" t="s">
        <v>653</v>
      </c>
      <c r="Y17" s="415">
        <f t="shared" si="3"/>
        <v>7031</v>
      </c>
      <c r="Z17" s="447">
        <v>79</v>
      </c>
      <c r="AA17" s="447">
        <v>62</v>
      </c>
      <c r="AB17" s="447">
        <v>20</v>
      </c>
      <c r="AC17" s="447">
        <v>42</v>
      </c>
      <c r="AD17" s="447">
        <v>615</v>
      </c>
      <c r="AE17" s="447">
        <v>622</v>
      </c>
      <c r="AF17" s="447">
        <v>45</v>
      </c>
      <c r="AG17" s="447">
        <v>49</v>
      </c>
      <c r="AH17" s="447">
        <v>681</v>
      </c>
      <c r="AI17" s="447">
        <v>1289</v>
      </c>
      <c r="AJ17" s="447">
        <v>189</v>
      </c>
      <c r="AK17" s="447">
        <v>83</v>
      </c>
      <c r="AL17" s="447">
        <v>160</v>
      </c>
      <c r="AM17" s="447">
        <v>336</v>
      </c>
      <c r="AN17" s="447">
        <v>205</v>
      </c>
      <c r="AO17" s="447">
        <v>378</v>
      </c>
      <c r="AP17" s="447">
        <v>1238</v>
      </c>
      <c r="AQ17" s="447">
        <v>66</v>
      </c>
      <c r="AR17" s="447">
        <v>454</v>
      </c>
      <c r="AS17" s="447">
        <v>403</v>
      </c>
      <c r="AT17" s="448">
        <v>77</v>
      </c>
    </row>
    <row r="18" spans="1:46" ht="9.75" customHeight="1">
      <c r="A18" s="367" t="s">
        <v>654</v>
      </c>
      <c r="B18" s="193">
        <f t="shared" si="2"/>
        <v>7532</v>
      </c>
      <c r="C18" s="193">
        <v>115</v>
      </c>
      <c r="D18" s="193">
        <v>100</v>
      </c>
      <c r="E18" s="193">
        <v>49</v>
      </c>
      <c r="F18" s="193">
        <v>50</v>
      </c>
      <c r="G18" s="193">
        <v>659</v>
      </c>
      <c r="H18" s="193">
        <v>704</v>
      </c>
      <c r="I18" s="193">
        <v>50</v>
      </c>
      <c r="J18" s="193">
        <v>47</v>
      </c>
      <c r="K18" s="193">
        <v>659</v>
      </c>
      <c r="L18" s="193">
        <v>1200</v>
      </c>
      <c r="M18" s="193">
        <v>191</v>
      </c>
      <c r="N18" s="193">
        <v>100</v>
      </c>
      <c r="O18" s="193">
        <v>193</v>
      </c>
      <c r="P18" s="193">
        <v>392</v>
      </c>
      <c r="Q18" s="193">
        <v>258</v>
      </c>
      <c r="R18" s="193">
        <v>452</v>
      </c>
      <c r="S18" s="193">
        <v>1238</v>
      </c>
      <c r="T18" s="193">
        <v>65</v>
      </c>
      <c r="U18" s="193">
        <v>552</v>
      </c>
      <c r="V18" s="193">
        <v>392</v>
      </c>
      <c r="W18" s="338">
        <v>166</v>
      </c>
      <c r="X18" s="339" t="s">
        <v>654</v>
      </c>
      <c r="Y18" s="415">
        <f t="shared" si="3"/>
        <v>6835</v>
      </c>
      <c r="Z18" s="447">
        <v>63</v>
      </c>
      <c r="AA18" s="447">
        <v>48</v>
      </c>
      <c r="AB18" s="447">
        <v>31</v>
      </c>
      <c r="AC18" s="447">
        <v>50</v>
      </c>
      <c r="AD18" s="447">
        <v>575</v>
      </c>
      <c r="AE18" s="447">
        <v>660</v>
      </c>
      <c r="AF18" s="447">
        <v>49</v>
      </c>
      <c r="AG18" s="447">
        <v>41</v>
      </c>
      <c r="AH18" s="447">
        <v>646</v>
      </c>
      <c r="AI18" s="447">
        <v>1137</v>
      </c>
      <c r="AJ18" s="447">
        <v>181</v>
      </c>
      <c r="AK18" s="447">
        <v>88</v>
      </c>
      <c r="AL18" s="447">
        <v>166</v>
      </c>
      <c r="AM18" s="447">
        <v>299</v>
      </c>
      <c r="AN18" s="447">
        <v>205</v>
      </c>
      <c r="AO18" s="447">
        <v>425</v>
      </c>
      <c r="AP18" s="447">
        <v>1180</v>
      </c>
      <c r="AQ18" s="447">
        <v>65</v>
      </c>
      <c r="AR18" s="447">
        <v>501</v>
      </c>
      <c r="AS18" s="447">
        <v>392</v>
      </c>
      <c r="AT18" s="448">
        <v>81</v>
      </c>
    </row>
    <row r="19" spans="1:46" ht="9.75" customHeight="1">
      <c r="A19" s="367" t="s">
        <v>655</v>
      </c>
      <c r="B19" s="193">
        <f t="shared" si="2"/>
        <v>6806</v>
      </c>
      <c r="C19" s="193">
        <v>104</v>
      </c>
      <c r="D19" s="193">
        <v>91</v>
      </c>
      <c r="E19" s="193">
        <v>54</v>
      </c>
      <c r="F19" s="193">
        <v>28</v>
      </c>
      <c r="G19" s="193">
        <v>741</v>
      </c>
      <c r="H19" s="193">
        <v>725</v>
      </c>
      <c r="I19" s="193">
        <v>59</v>
      </c>
      <c r="J19" s="193">
        <v>38</v>
      </c>
      <c r="K19" s="193">
        <v>538</v>
      </c>
      <c r="L19" s="193">
        <v>1113</v>
      </c>
      <c r="M19" s="193">
        <v>128</v>
      </c>
      <c r="N19" s="193">
        <v>101</v>
      </c>
      <c r="O19" s="193">
        <v>172</v>
      </c>
      <c r="P19" s="193">
        <v>427</v>
      </c>
      <c r="Q19" s="193">
        <v>283</v>
      </c>
      <c r="R19" s="193">
        <v>332</v>
      </c>
      <c r="S19" s="193">
        <v>933</v>
      </c>
      <c r="T19" s="193">
        <v>50</v>
      </c>
      <c r="U19" s="193">
        <v>570</v>
      </c>
      <c r="V19" s="193">
        <v>236</v>
      </c>
      <c r="W19" s="338">
        <v>174</v>
      </c>
      <c r="X19" s="339" t="s">
        <v>655</v>
      </c>
      <c r="Y19" s="415">
        <f t="shared" si="3"/>
        <v>5984</v>
      </c>
      <c r="Z19" s="447">
        <v>69</v>
      </c>
      <c r="AA19" s="447">
        <v>56</v>
      </c>
      <c r="AB19" s="447">
        <v>28</v>
      </c>
      <c r="AC19" s="447">
        <v>28</v>
      </c>
      <c r="AD19" s="447">
        <v>608</v>
      </c>
      <c r="AE19" s="447">
        <v>683</v>
      </c>
      <c r="AF19" s="447">
        <v>58</v>
      </c>
      <c r="AG19" s="447">
        <v>33</v>
      </c>
      <c r="AH19" s="447">
        <v>526</v>
      </c>
      <c r="AI19" s="447">
        <v>1020</v>
      </c>
      <c r="AJ19" s="447">
        <v>119</v>
      </c>
      <c r="AK19" s="447">
        <v>86</v>
      </c>
      <c r="AL19" s="447">
        <v>137</v>
      </c>
      <c r="AM19" s="447">
        <v>305</v>
      </c>
      <c r="AN19" s="447">
        <v>211</v>
      </c>
      <c r="AO19" s="447">
        <v>295</v>
      </c>
      <c r="AP19" s="447">
        <v>885</v>
      </c>
      <c r="AQ19" s="447">
        <v>50</v>
      </c>
      <c r="AR19" s="447">
        <v>531</v>
      </c>
      <c r="AS19" s="447">
        <v>236</v>
      </c>
      <c r="AT19" s="448">
        <v>76</v>
      </c>
    </row>
    <row r="20" spans="1:46" ht="3" customHeight="1">
      <c r="A20" s="367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338"/>
      <c r="X20" s="339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8"/>
    </row>
    <row r="21" spans="1:46" ht="9.75" customHeight="1">
      <c r="A21" s="367" t="s">
        <v>656</v>
      </c>
      <c r="B21" s="193">
        <f t="shared" si="2"/>
        <v>5659</v>
      </c>
      <c r="C21" s="193">
        <v>118</v>
      </c>
      <c r="D21" s="193">
        <v>105</v>
      </c>
      <c r="E21" s="193">
        <v>68</v>
      </c>
      <c r="F21" s="193">
        <v>12</v>
      </c>
      <c r="G21" s="193">
        <v>716</v>
      </c>
      <c r="H21" s="193">
        <v>548</v>
      </c>
      <c r="I21" s="193">
        <v>16</v>
      </c>
      <c r="J21" s="193">
        <v>20</v>
      </c>
      <c r="K21" s="193">
        <v>459</v>
      </c>
      <c r="L21" s="193">
        <v>842</v>
      </c>
      <c r="M21" s="193">
        <v>82</v>
      </c>
      <c r="N21" s="193">
        <v>139</v>
      </c>
      <c r="O21" s="193">
        <v>131</v>
      </c>
      <c r="P21" s="193">
        <v>461</v>
      </c>
      <c r="Q21" s="193">
        <v>275</v>
      </c>
      <c r="R21" s="193">
        <v>173</v>
      </c>
      <c r="S21" s="193">
        <v>688</v>
      </c>
      <c r="T21" s="193">
        <v>9</v>
      </c>
      <c r="U21" s="193">
        <v>638</v>
      </c>
      <c r="V21" s="193">
        <v>77</v>
      </c>
      <c r="W21" s="338">
        <v>187</v>
      </c>
      <c r="X21" s="339" t="s">
        <v>656</v>
      </c>
      <c r="Y21" s="415">
        <f t="shared" si="3"/>
        <v>4574</v>
      </c>
      <c r="Z21" s="447">
        <v>67</v>
      </c>
      <c r="AA21" s="447">
        <v>54</v>
      </c>
      <c r="AB21" s="447">
        <v>36</v>
      </c>
      <c r="AC21" s="447">
        <v>12</v>
      </c>
      <c r="AD21" s="447">
        <v>536</v>
      </c>
      <c r="AE21" s="447">
        <v>501</v>
      </c>
      <c r="AF21" s="447">
        <v>16</v>
      </c>
      <c r="AG21" s="447">
        <v>16</v>
      </c>
      <c r="AH21" s="447">
        <v>418</v>
      </c>
      <c r="AI21" s="447">
        <v>730</v>
      </c>
      <c r="AJ21" s="447">
        <v>69</v>
      </c>
      <c r="AK21" s="447">
        <v>98</v>
      </c>
      <c r="AL21" s="447">
        <v>90</v>
      </c>
      <c r="AM21" s="447">
        <v>309</v>
      </c>
      <c r="AN21" s="447">
        <v>180</v>
      </c>
      <c r="AO21" s="447">
        <v>143</v>
      </c>
      <c r="AP21" s="447">
        <v>636</v>
      </c>
      <c r="AQ21" s="447">
        <v>9</v>
      </c>
      <c r="AR21" s="447">
        <v>557</v>
      </c>
      <c r="AS21" s="447">
        <v>77</v>
      </c>
      <c r="AT21" s="448">
        <v>74</v>
      </c>
    </row>
    <row r="22" spans="1:46" ht="9.75" customHeight="1">
      <c r="A22" s="367" t="s">
        <v>657</v>
      </c>
      <c r="B22" s="193">
        <f t="shared" si="2"/>
        <v>3545</v>
      </c>
      <c r="C22" s="193">
        <v>70</v>
      </c>
      <c r="D22" s="193">
        <v>60</v>
      </c>
      <c r="E22" s="193">
        <v>50</v>
      </c>
      <c r="F22" s="193">
        <v>7</v>
      </c>
      <c r="G22" s="193">
        <v>413</v>
      </c>
      <c r="H22" s="193">
        <v>282</v>
      </c>
      <c r="I22" s="193">
        <v>15</v>
      </c>
      <c r="J22" s="193">
        <v>6</v>
      </c>
      <c r="K22" s="193">
        <v>249</v>
      </c>
      <c r="L22" s="193">
        <v>565</v>
      </c>
      <c r="M22" s="193">
        <v>49</v>
      </c>
      <c r="N22" s="193">
        <v>104</v>
      </c>
      <c r="O22" s="193">
        <v>95</v>
      </c>
      <c r="P22" s="193">
        <v>349</v>
      </c>
      <c r="Q22" s="193">
        <v>217</v>
      </c>
      <c r="R22" s="193">
        <v>77</v>
      </c>
      <c r="S22" s="193">
        <v>304</v>
      </c>
      <c r="T22" s="193">
        <v>7</v>
      </c>
      <c r="U22" s="193">
        <v>440</v>
      </c>
      <c r="V22" s="193">
        <v>38</v>
      </c>
      <c r="W22" s="338">
        <v>208</v>
      </c>
      <c r="X22" s="339" t="s">
        <v>657</v>
      </c>
      <c r="Y22" s="415">
        <f t="shared" si="3"/>
        <v>2608</v>
      </c>
      <c r="Z22" s="447">
        <v>44</v>
      </c>
      <c r="AA22" s="447">
        <v>34</v>
      </c>
      <c r="AB22" s="447">
        <v>27</v>
      </c>
      <c r="AC22" s="447">
        <v>7</v>
      </c>
      <c r="AD22" s="447">
        <v>333</v>
      </c>
      <c r="AE22" s="447">
        <v>244</v>
      </c>
      <c r="AF22" s="447">
        <v>15</v>
      </c>
      <c r="AG22" s="447">
        <v>5</v>
      </c>
      <c r="AH22" s="447">
        <v>214</v>
      </c>
      <c r="AI22" s="447">
        <v>447</v>
      </c>
      <c r="AJ22" s="447">
        <v>35</v>
      </c>
      <c r="AK22" s="447">
        <v>63</v>
      </c>
      <c r="AL22" s="447">
        <v>56</v>
      </c>
      <c r="AM22" s="447">
        <v>197</v>
      </c>
      <c r="AN22" s="447">
        <v>99</v>
      </c>
      <c r="AO22" s="447">
        <v>54</v>
      </c>
      <c r="AP22" s="447">
        <v>279</v>
      </c>
      <c r="AQ22" s="447">
        <v>7</v>
      </c>
      <c r="AR22" s="447">
        <v>386</v>
      </c>
      <c r="AS22" s="447">
        <v>38</v>
      </c>
      <c r="AT22" s="448">
        <v>58</v>
      </c>
    </row>
    <row r="23" spans="1:46" ht="9.75" customHeight="1">
      <c r="A23" s="367" t="s">
        <v>658</v>
      </c>
      <c r="B23" s="193">
        <f t="shared" si="2"/>
        <v>1219</v>
      </c>
      <c r="C23" s="193">
        <v>38</v>
      </c>
      <c r="D23" s="193">
        <v>32</v>
      </c>
      <c r="E23" s="193">
        <v>18</v>
      </c>
      <c r="F23" s="193">
        <v>2</v>
      </c>
      <c r="G23" s="193">
        <v>149</v>
      </c>
      <c r="H23" s="193">
        <v>82</v>
      </c>
      <c r="I23" s="193">
        <v>3</v>
      </c>
      <c r="J23" s="193">
        <v>1</v>
      </c>
      <c r="K23" s="193">
        <v>44</v>
      </c>
      <c r="L23" s="193">
        <v>187</v>
      </c>
      <c r="M23" s="193">
        <v>11</v>
      </c>
      <c r="N23" s="193">
        <v>58</v>
      </c>
      <c r="O23" s="193">
        <v>31</v>
      </c>
      <c r="P23" s="193">
        <v>113</v>
      </c>
      <c r="Q23" s="193">
        <v>105</v>
      </c>
      <c r="R23" s="193">
        <v>26</v>
      </c>
      <c r="S23" s="193">
        <v>62</v>
      </c>
      <c r="T23" s="193">
        <v>3</v>
      </c>
      <c r="U23" s="193">
        <v>128</v>
      </c>
      <c r="V23" s="193">
        <v>13</v>
      </c>
      <c r="W23" s="338">
        <v>145</v>
      </c>
      <c r="X23" s="339" t="s">
        <v>658</v>
      </c>
      <c r="Y23" s="415">
        <f t="shared" si="3"/>
        <v>736</v>
      </c>
      <c r="Z23" s="447">
        <v>11</v>
      </c>
      <c r="AA23" s="447">
        <v>6</v>
      </c>
      <c r="AB23" s="447">
        <v>7</v>
      </c>
      <c r="AC23" s="447">
        <v>2</v>
      </c>
      <c r="AD23" s="449">
        <v>116</v>
      </c>
      <c r="AE23" s="447">
        <v>62</v>
      </c>
      <c r="AF23" s="447">
        <v>3</v>
      </c>
      <c r="AG23" s="449">
        <v>1</v>
      </c>
      <c r="AH23" s="447">
        <v>38</v>
      </c>
      <c r="AI23" s="447">
        <v>140</v>
      </c>
      <c r="AJ23" s="447">
        <v>7</v>
      </c>
      <c r="AK23" s="447">
        <v>26</v>
      </c>
      <c r="AL23" s="447">
        <v>14</v>
      </c>
      <c r="AM23" s="447">
        <v>43</v>
      </c>
      <c r="AN23" s="447">
        <v>36</v>
      </c>
      <c r="AO23" s="447">
        <v>18</v>
      </c>
      <c r="AP23" s="447">
        <v>55</v>
      </c>
      <c r="AQ23" s="447">
        <v>3</v>
      </c>
      <c r="AR23" s="447">
        <v>105</v>
      </c>
      <c r="AS23" s="447">
        <v>13</v>
      </c>
      <c r="AT23" s="448">
        <v>36</v>
      </c>
    </row>
    <row r="24" spans="1:46" ht="9.75" customHeight="1">
      <c r="A24" s="367" t="s">
        <v>659</v>
      </c>
      <c r="B24" s="193">
        <f t="shared" si="2"/>
        <v>471</v>
      </c>
      <c r="C24" s="193">
        <v>23</v>
      </c>
      <c r="D24" s="193">
        <v>22</v>
      </c>
      <c r="E24" s="193">
        <v>8</v>
      </c>
      <c r="F24" s="193" t="s">
        <v>762</v>
      </c>
      <c r="G24" s="193">
        <v>43</v>
      </c>
      <c r="H24" s="193">
        <v>20</v>
      </c>
      <c r="I24" s="193" t="s">
        <v>762</v>
      </c>
      <c r="J24" s="193" t="s">
        <v>762</v>
      </c>
      <c r="K24" s="193">
        <v>10</v>
      </c>
      <c r="L24" s="193">
        <v>73</v>
      </c>
      <c r="M24" s="193">
        <v>3</v>
      </c>
      <c r="N24" s="193">
        <v>34</v>
      </c>
      <c r="O24" s="193">
        <v>11</v>
      </c>
      <c r="P24" s="193">
        <v>47</v>
      </c>
      <c r="Q24" s="193">
        <v>28</v>
      </c>
      <c r="R24" s="193">
        <v>10</v>
      </c>
      <c r="S24" s="193">
        <v>27</v>
      </c>
      <c r="T24" s="193">
        <v>1</v>
      </c>
      <c r="U24" s="193">
        <v>27</v>
      </c>
      <c r="V24" s="193">
        <v>8</v>
      </c>
      <c r="W24" s="338">
        <v>98</v>
      </c>
      <c r="X24" s="339" t="s">
        <v>659</v>
      </c>
      <c r="Y24" s="415">
        <f t="shared" si="3"/>
        <v>217</v>
      </c>
      <c r="Z24" s="449">
        <v>5</v>
      </c>
      <c r="AA24" s="449">
        <v>4</v>
      </c>
      <c r="AB24" s="449" t="s">
        <v>762</v>
      </c>
      <c r="AC24" s="447" t="s">
        <v>762</v>
      </c>
      <c r="AD24" s="449">
        <v>33</v>
      </c>
      <c r="AE24" s="447">
        <v>16</v>
      </c>
      <c r="AF24" s="447" t="s">
        <v>762</v>
      </c>
      <c r="AG24" s="449" t="s">
        <v>762</v>
      </c>
      <c r="AH24" s="449">
        <v>10</v>
      </c>
      <c r="AI24" s="447">
        <v>43</v>
      </c>
      <c r="AJ24" s="447">
        <v>3</v>
      </c>
      <c r="AK24" s="447">
        <v>13</v>
      </c>
      <c r="AL24" s="447">
        <v>5</v>
      </c>
      <c r="AM24" s="449">
        <v>16</v>
      </c>
      <c r="AN24" s="447">
        <v>6</v>
      </c>
      <c r="AO24" s="447">
        <v>6</v>
      </c>
      <c r="AP24" s="449">
        <v>21</v>
      </c>
      <c r="AQ24" s="447">
        <v>1</v>
      </c>
      <c r="AR24" s="447">
        <v>14</v>
      </c>
      <c r="AS24" s="447">
        <v>8</v>
      </c>
      <c r="AT24" s="448">
        <v>17</v>
      </c>
    </row>
    <row r="25" spans="1:46" ht="9.75" customHeight="1">
      <c r="A25" s="367" t="s">
        <v>134</v>
      </c>
      <c r="B25" s="193">
        <f t="shared" si="2"/>
        <v>201</v>
      </c>
      <c r="C25" s="193">
        <v>12</v>
      </c>
      <c r="D25" s="193">
        <v>10</v>
      </c>
      <c r="E25" s="193">
        <v>11</v>
      </c>
      <c r="F25" s="193">
        <v>1</v>
      </c>
      <c r="G25" s="193">
        <v>9</v>
      </c>
      <c r="H25" s="193">
        <v>14</v>
      </c>
      <c r="I25" s="193">
        <v>0</v>
      </c>
      <c r="J25" s="193">
        <v>1</v>
      </c>
      <c r="K25" s="193">
        <v>1</v>
      </c>
      <c r="L25" s="193">
        <v>33</v>
      </c>
      <c r="M25" s="193">
        <v>3</v>
      </c>
      <c r="N25" s="193">
        <v>27</v>
      </c>
      <c r="O25" s="193">
        <v>6</v>
      </c>
      <c r="P25" s="193">
        <v>10</v>
      </c>
      <c r="Q25" s="193">
        <v>11</v>
      </c>
      <c r="R25" s="193">
        <v>6</v>
      </c>
      <c r="S25" s="193">
        <v>8</v>
      </c>
      <c r="T25" s="193">
        <v>0</v>
      </c>
      <c r="U25" s="193">
        <v>8</v>
      </c>
      <c r="V25" s="193">
        <v>1</v>
      </c>
      <c r="W25" s="338">
        <v>39</v>
      </c>
      <c r="X25" s="339" t="s">
        <v>134</v>
      </c>
      <c r="Y25" s="415">
        <f t="shared" si="3"/>
        <v>77</v>
      </c>
      <c r="Z25" s="449">
        <v>1</v>
      </c>
      <c r="AA25" s="449">
        <v>0</v>
      </c>
      <c r="AB25" s="449">
        <v>1</v>
      </c>
      <c r="AC25" s="449">
        <v>1</v>
      </c>
      <c r="AD25" s="449">
        <v>9</v>
      </c>
      <c r="AE25" s="447">
        <v>9</v>
      </c>
      <c r="AF25" s="449">
        <v>0</v>
      </c>
      <c r="AG25" s="449">
        <v>0</v>
      </c>
      <c r="AH25" s="449">
        <v>1</v>
      </c>
      <c r="AI25" s="447">
        <v>18</v>
      </c>
      <c r="AJ25" s="447">
        <v>3</v>
      </c>
      <c r="AK25" s="449">
        <v>7</v>
      </c>
      <c r="AL25" s="447">
        <v>1</v>
      </c>
      <c r="AM25" s="449">
        <v>4</v>
      </c>
      <c r="AN25" s="447">
        <v>3</v>
      </c>
      <c r="AO25" s="447">
        <v>4</v>
      </c>
      <c r="AP25" s="449">
        <v>6</v>
      </c>
      <c r="AQ25" s="447">
        <v>0</v>
      </c>
      <c r="AR25" s="447">
        <v>6</v>
      </c>
      <c r="AS25" s="447">
        <v>1</v>
      </c>
      <c r="AT25" s="448">
        <v>2</v>
      </c>
    </row>
    <row r="26" spans="1:46" ht="4.5" customHeight="1">
      <c r="A26" s="367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338"/>
      <c r="X26" s="339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8"/>
    </row>
    <row r="27" spans="1:47" s="159" customFormat="1" ht="9.75" customHeight="1">
      <c r="A27" s="368" t="s">
        <v>407</v>
      </c>
      <c r="B27" s="142">
        <v>48.8</v>
      </c>
      <c r="C27" s="142">
        <v>52</v>
      </c>
      <c r="D27" s="142">
        <v>52.22348</v>
      </c>
      <c r="E27" s="142">
        <v>54.79638</v>
      </c>
      <c r="F27" s="142">
        <v>53.74873</v>
      </c>
      <c r="G27" s="142">
        <v>51.48719</v>
      </c>
      <c r="H27" s="142">
        <v>49.21987</v>
      </c>
      <c r="I27" s="142">
        <v>46.16667</v>
      </c>
      <c r="J27" s="142">
        <v>45.19488</v>
      </c>
      <c r="K27" s="142">
        <v>50.46823</v>
      </c>
      <c r="L27" s="142">
        <v>47.5883</v>
      </c>
      <c r="M27" s="142">
        <v>46.33544</v>
      </c>
      <c r="N27" s="142">
        <v>55.10592</v>
      </c>
      <c r="O27" s="142">
        <v>50.7606</v>
      </c>
      <c r="P27" s="142">
        <v>47.41697</v>
      </c>
      <c r="Q27" s="142">
        <v>51.15443</v>
      </c>
      <c r="R27" s="142">
        <v>47.27258</v>
      </c>
      <c r="S27" s="142">
        <v>46.42541</v>
      </c>
      <c r="T27" s="142">
        <v>45.71269</v>
      </c>
      <c r="U27" s="142">
        <v>52.69346</v>
      </c>
      <c r="V27" s="142">
        <v>44.01384</v>
      </c>
      <c r="W27" s="340">
        <v>53.61827</v>
      </c>
      <c r="X27" s="341" t="s">
        <v>407</v>
      </c>
      <c r="Y27" s="142">
        <v>47.75741</v>
      </c>
      <c r="Z27" s="450">
        <v>48.74</v>
      </c>
      <c r="AA27" s="450">
        <v>48.25912</v>
      </c>
      <c r="AB27" s="450">
        <v>51.09582</v>
      </c>
      <c r="AC27" s="450">
        <v>53.74873</v>
      </c>
      <c r="AD27" s="450">
        <v>50.61838</v>
      </c>
      <c r="AE27" s="450">
        <v>48.93909</v>
      </c>
      <c r="AF27" s="450">
        <v>46.10491</v>
      </c>
      <c r="AG27" s="450">
        <v>45.02163</v>
      </c>
      <c r="AH27" s="450">
        <v>50.15523</v>
      </c>
      <c r="AI27" s="450">
        <v>46.75831</v>
      </c>
      <c r="AJ27" s="450">
        <v>45.69494</v>
      </c>
      <c r="AK27" s="450">
        <v>51.57382</v>
      </c>
      <c r="AL27" s="450">
        <v>49.16336</v>
      </c>
      <c r="AM27" s="450">
        <v>44.29005</v>
      </c>
      <c r="AN27" s="450">
        <v>48.28427</v>
      </c>
      <c r="AO27" s="450">
        <v>46.57143</v>
      </c>
      <c r="AP27" s="450">
        <v>46.1048</v>
      </c>
      <c r="AQ27" s="450">
        <v>45.76217</v>
      </c>
      <c r="AR27" s="450">
        <v>52.55057</v>
      </c>
      <c r="AS27" s="450">
        <v>44.01384</v>
      </c>
      <c r="AT27" s="451">
        <v>49.337</v>
      </c>
      <c r="AU27" s="350"/>
    </row>
    <row r="28" spans="1:46" ht="9.75" customHeight="1">
      <c r="A28" s="343" t="s">
        <v>90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338"/>
      <c r="X28" s="349" t="s">
        <v>90</v>
      </c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8"/>
    </row>
    <row r="29" spans="1:46" ht="9.75" customHeight="1">
      <c r="A29" s="367" t="s">
        <v>190</v>
      </c>
      <c r="B29" s="193">
        <f>SUM(B21:B25)</f>
        <v>11095</v>
      </c>
      <c r="C29" s="193">
        <f>SUM(C21:C25)</f>
        <v>261</v>
      </c>
      <c r="D29" s="193">
        <f aca="true" t="shared" si="4" ref="D29:W29">SUM(D21:D25)</f>
        <v>229</v>
      </c>
      <c r="E29" s="193">
        <f t="shared" si="4"/>
        <v>155</v>
      </c>
      <c r="F29" s="193">
        <f t="shared" si="4"/>
        <v>22</v>
      </c>
      <c r="G29" s="193">
        <f t="shared" si="4"/>
        <v>1330</v>
      </c>
      <c r="H29" s="193">
        <f>SUM(H21:H25)</f>
        <v>946</v>
      </c>
      <c r="I29" s="193">
        <f t="shared" si="4"/>
        <v>34</v>
      </c>
      <c r="J29" s="193">
        <f t="shared" si="4"/>
        <v>28</v>
      </c>
      <c r="K29" s="193">
        <f t="shared" si="4"/>
        <v>763</v>
      </c>
      <c r="L29" s="193">
        <f t="shared" si="4"/>
        <v>1700</v>
      </c>
      <c r="M29" s="193">
        <f t="shared" si="4"/>
        <v>148</v>
      </c>
      <c r="N29" s="193">
        <f t="shared" si="4"/>
        <v>362</v>
      </c>
      <c r="O29" s="193">
        <f t="shared" si="4"/>
        <v>274</v>
      </c>
      <c r="P29" s="193">
        <f t="shared" si="4"/>
        <v>980</v>
      </c>
      <c r="Q29" s="193">
        <f t="shared" si="4"/>
        <v>636</v>
      </c>
      <c r="R29" s="193">
        <f t="shared" si="4"/>
        <v>292</v>
      </c>
      <c r="S29" s="193">
        <f t="shared" si="4"/>
        <v>1089</v>
      </c>
      <c r="T29" s="193">
        <f t="shared" si="4"/>
        <v>20</v>
      </c>
      <c r="U29" s="193">
        <f t="shared" si="4"/>
        <v>1241</v>
      </c>
      <c r="V29" s="193">
        <f t="shared" si="4"/>
        <v>137</v>
      </c>
      <c r="W29" s="338">
        <f t="shared" si="4"/>
        <v>677</v>
      </c>
      <c r="X29" s="339" t="s">
        <v>190</v>
      </c>
      <c r="Y29" s="415">
        <f>SUM(Y21:Y25)</f>
        <v>8212</v>
      </c>
      <c r="Z29" s="415">
        <f aca="true" t="shared" si="5" ref="Z29:AT29">SUM(Z21:Z25)</f>
        <v>128</v>
      </c>
      <c r="AA29" s="415">
        <f t="shared" si="5"/>
        <v>98</v>
      </c>
      <c r="AB29" s="415">
        <f t="shared" si="5"/>
        <v>71</v>
      </c>
      <c r="AC29" s="415">
        <f t="shared" si="5"/>
        <v>22</v>
      </c>
      <c r="AD29" s="415">
        <f t="shared" si="5"/>
        <v>1027</v>
      </c>
      <c r="AE29" s="415">
        <f t="shared" si="5"/>
        <v>832</v>
      </c>
      <c r="AF29" s="415">
        <f t="shared" si="5"/>
        <v>34</v>
      </c>
      <c r="AG29" s="415">
        <f>SUM(AG21:AG25)</f>
        <v>22</v>
      </c>
      <c r="AH29" s="415">
        <f t="shared" si="5"/>
        <v>681</v>
      </c>
      <c r="AI29" s="415">
        <f t="shared" si="5"/>
        <v>1378</v>
      </c>
      <c r="AJ29" s="415">
        <f t="shared" si="5"/>
        <v>117</v>
      </c>
      <c r="AK29" s="415">
        <f t="shared" si="5"/>
        <v>207</v>
      </c>
      <c r="AL29" s="415">
        <f t="shared" si="5"/>
        <v>166</v>
      </c>
      <c r="AM29" s="415">
        <f t="shared" si="5"/>
        <v>569</v>
      </c>
      <c r="AN29" s="415">
        <f t="shared" si="5"/>
        <v>324</v>
      </c>
      <c r="AO29" s="415">
        <f t="shared" si="5"/>
        <v>225</v>
      </c>
      <c r="AP29" s="415">
        <f t="shared" si="5"/>
        <v>997</v>
      </c>
      <c r="AQ29" s="415">
        <f t="shared" si="5"/>
        <v>20</v>
      </c>
      <c r="AR29" s="415">
        <f t="shared" si="5"/>
        <v>1068</v>
      </c>
      <c r="AS29" s="415">
        <f t="shared" si="5"/>
        <v>137</v>
      </c>
      <c r="AT29" s="418">
        <f t="shared" si="5"/>
        <v>187</v>
      </c>
    </row>
    <row r="30" spans="1:46" ht="9.75" customHeight="1">
      <c r="A30" s="367" t="s">
        <v>403</v>
      </c>
      <c r="B30" s="193">
        <f>SUM(B21:B22)</f>
        <v>9204</v>
      </c>
      <c r="C30" s="193">
        <f aca="true" t="shared" si="6" ref="C30:W30">SUM(C21:C22)</f>
        <v>188</v>
      </c>
      <c r="D30" s="193">
        <f t="shared" si="6"/>
        <v>165</v>
      </c>
      <c r="E30" s="193">
        <f t="shared" si="6"/>
        <v>118</v>
      </c>
      <c r="F30" s="193">
        <f t="shared" si="6"/>
        <v>19</v>
      </c>
      <c r="G30" s="193">
        <f t="shared" si="6"/>
        <v>1129</v>
      </c>
      <c r="H30" s="193">
        <f>SUM(H21:H22)</f>
        <v>830</v>
      </c>
      <c r="I30" s="193">
        <f t="shared" si="6"/>
        <v>31</v>
      </c>
      <c r="J30" s="193">
        <f t="shared" si="6"/>
        <v>26</v>
      </c>
      <c r="K30" s="193">
        <f t="shared" si="6"/>
        <v>708</v>
      </c>
      <c r="L30" s="193">
        <f t="shared" si="6"/>
        <v>1407</v>
      </c>
      <c r="M30" s="193">
        <f t="shared" si="6"/>
        <v>131</v>
      </c>
      <c r="N30" s="193">
        <f t="shared" si="6"/>
        <v>243</v>
      </c>
      <c r="O30" s="193">
        <f t="shared" si="6"/>
        <v>226</v>
      </c>
      <c r="P30" s="193">
        <f t="shared" si="6"/>
        <v>810</v>
      </c>
      <c r="Q30" s="193">
        <f t="shared" si="6"/>
        <v>492</v>
      </c>
      <c r="R30" s="193">
        <f t="shared" si="6"/>
        <v>250</v>
      </c>
      <c r="S30" s="193">
        <f t="shared" si="6"/>
        <v>992</v>
      </c>
      <c r="T30" s="193">
        <f t="shared" si="6"/>
        <v>16</v>
      </c>
      <c r="U30" s="193">
        <f t="shared" si="6"/>
        <v>1078</v>
      </c>
      <c r="V30" s="193">
        <f t="shared" si="6"/>
        <v>115</v>
      </c>
      <c r="W30" s="338">
        <f t="shared" si="6"/>
        <v>395</v>
      </c>
      <c r="X30" s="339" t="s">
        <v>403</v>
      </c>
      <c r="Y30" s="415">
        <f>SUM(Y21:Y22)</f>
        <v>7182</v>
      </c>
      <c r="Z30" s="415">
        <f aca="true" t="shared" si="7" ref="Z30:AT30">SUM(Z21:Z22)</f>
        <v>111</v>
      </c>
      <c r="AA30" s="415">
        <f t="shared" si="7"/>
        <v>88</v>
      </c>
      <c r="AB30" s="415">
        <f t="shared" si="7"/>
        <v>63</v>
      </c>
      <c r="AC30" s="415">
        <f t="shared" si="7"/>
        <v>19</v>
      </c>
      <c r="AD30" s="415">
        <f t="shared" si="7"/>
        <v>869</v>
      </c>
      <c r="AE30" s="415">
        <f t="shared" si="7"/>
        <v>745</v>
      </c>
      <c r="AF30" s="415">
        <f t="shared" si="7"/>
        <v>31</v>
      </c>
      <c r="AG30" s="415">
        <f>SUM(AG21:AG22)</f>
        <v>21</v>
      </c>
      <c r="AH30" s="415">
        <f t="shared" si="7"/>
        <v>632</v>
      </c>
      <c r="AI30" s="415">
        <f t="shared" si="7"/>
        <v>1177</v>
      </c>
      <c r="AJ30" s="415">
        <f t="shared" si="7"/>
        <v>104</v>
      </c>
      <c r="AK30" s="415">
        <f t="shared" si="7"/>
        <v>161</v>
      </c>
      <c r="AL30" s="415">
        <f t="shared" si="7"/>
        <v>146</v>
      </c>
      <c r="AM30" s="415">
        <f t="shared" si="7"/>
        <v>506</v>
      </c>
      <c r="AN30" s="415">
        <f t="shared" si="7"/>
        <v>279</v>
      </c>
      <c r="AO30" s="415">
        <f t="shared" si="7"/>
        <v>197</v>
      </c>
      <c r="AP30" s="415">
        <f t="shared" si="7"/>
        <v>915</v>
      </c>
      <c r="AQ30" s="415">
        <f t="shared" si="7"/>
        <v>16</v>
      </c>
      <c r="AR30" s="415">
        <f t="shared" si="7"/>
        <v>943</v>
      </c>
      <c r="AS30" s="415">
        <f t="shared" si="7"/>
        <v>115</v>
      </c>
      <c r="AT30" s="418">
        <f t="shared" si="7"/>
        <v>132</v>
      </c>
    </row>
    <row r="31" spans="1:46" ht="9.75" customHeight="1">
      <c r="A31" s="367" t="s">
        <v>191</v>
      </c>
      <c r="B31" s="193">
        <f>SUM(B23:B25)</f>
        <v>1891</v>
      </c>
      <c r="C31" s="193">
        <f aca="true" t="shared" si="8" ref="C31:W31">SUM(C23:C25)</f>
        <v>73</v>
      </c>
      <c r="D31" s="193">
        <f t="shared" si="8"/>
        <v>64</v>
      </c>
      <c r="E31" s="193">
        <f t="shared" si="8"/>
        <v>37</v>
      </c>
      <c r="F31" s="193">
        <f t="shared" si="8"/>
        <v>3</v>
      </c>
      <c r="G31" s="193">
        <f t="shared" si="8"/>
        <v>201</v>
      </c>
      <c r="H31" s="193">
        <f>SUM(H23:H25)</f>
        <v>116</v>
      </c>
      <c r="I31" s="193">
        <f t="shared" si="8"/>
        <v>3</v>
      </c>
      <c r="J31" s="193">
        <f t="shared" si="8"/>
        <v>2</v>
      </c>
      <c r="K31" s="193">
        <f t="shared" si="8"/>
        <v>55</v>
      </c>
      <c r="L31" s="193">
        <f t="shared" si="8"/>
        <v>293</v>
      </c>
      <c r="M31" s="193">
        <f t="shared" si="8"/>
        <v>17</v>
      </c>
      <c r="N31" s="193">
        <f t="shared" si="8"/>
        <v>119</v>
      </c>
      <c r="O31" s="193">
        <f t="shared" si="8"/>
        <v>48</v>
      </c>
      <c r="P31" s="193">
        <f t="shared" si="8"/>
        <v>170</v>
      </c>
      <c r="Q31" s="193">
        <f t="shared" si="8"/>
        <v>144</v>
      </c>
      <c r="R31" s="193">
        <f t="shared" si="8"/>
        <v>42</v>
      </c>
      <c r="S31" s="193">
        <f t="shared" si="8"/>
        <v>97</v>
      </c>
      <c r="T31" s="193">
        <f t="shared" si="8"/>
        <v>4</v>
      </c>
      <c r="U31" s="193">
        <f t="shared" si="8"/>
        <v>163</v>
      </c>
      <c r="V31" s="193">
        <f t="shared" si="8"/>
        <v>22</v>
      </c>
      <c r="W31" s="338">
        <f t="shared" si="8"/>
        <v>282</v>
      </c>
      <c r="X31" s="339" t="s">
        <v>191</v>
      </c>
      <c r="Y31" s="415">
        <f>SUM(Y23:Y25)</f>
        <v>1030</v>
      </c>
      <c r="Z31" s="415">
        <f aca="true" t="shared" si="9" ref="Z31:AT31">SUM(Z23:Z25)</f>
        <v>17</v>
      </c>
      <c r="AA31" s="415">
        <f t="shared" si="9"/>
        <v>10</v>
      </c>
      <c r="AB31" s="415">
        <f t="shared" si="9"/>
        <v>8</v>
      </c>
      <c r="AC31" s="415">
        <f t="shared" si="9"/>
        <v>3</v>
      </c>
      <c r="AD31" s="415">
        <f t="shared" si="9"/>
        <v>158</v>
      </c>
      <c r="AE31" s="415">
        <f t="shared" si="9"/>
        <v>87</v>
      </c>
      <c r="AF31" s="415">
        <f t="shared" si="9"/>
        <v>3</v>
      </c>
      <c r="AG31" s="415">
        <f>SUM(AG23:AG25)</f>
        <v>1</v>
      </c>
      <c r="AH31" s="415">
        <f t="shared" si="9"/>
        <v>49</v>
      </c>
      <c r="AI31" s="415">
        <f t="shared" si="9"/>
        <v>201</v>
      </c>
      <c r="AJ31" s="415">
        <f t="shared" si="9"/>
        <v>13</v>
      </c>
      <c r="AK31" s="415">
        <f t="shared" si="9"/>
        <v>46</v>
      </c>
      <c r="AL31" s="415">
        <f t="shared" si="9"/>
        <v>20</v>
      </c>
      <c r="AM31" s="415">
        <f t="shared" si="9"/>
        <v>63</v>
      </c>
      <c r="AN31" s="415">
        <f t="shared" si="9"/>
        <v>45</v>
      </c>
      <c r="AO31" s="415">
        <f t="shared" si="9"/>
        <v>28</v>
      </c>
      <c r="AP31" s="415">
        <f t="shared" si="9"/>
        <v>82</v>
      </c>
      <c r="AQ31" s="415">
        <f t="shared" si="9"/>
        <v>4</v>
      </c>
      <c r="AR31" s="415">
        <f t="shared" si="9"/>
        <v>125</v>
      </c>
      <c r="AS31" s="415">
        <f t="shared" si="9"/>
        <v>22</v>
      </c>
      <c r="AT31" s="418">
        <f t="shared" si="9"/>
        <v>55</v>
      </c>
    </row>
    <row r="32" spans="1:46" ht="10.5" customHeight="1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338"/>
      <c r="X32" s="339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8"/>
    </row>
    <row r="33" spans="1:46" s="29" customFormat="1" ht="9.75" customHeight="1">
      <c r="A33" s="361" t="s">
        <v>193</v>
      </c>
      <c r="B33" s="193">
        <f>SUM(B35:B51)</f>
        <v>37549</v>
      </c>
      <c r="C33" s="193">
        <f aca="true" t="shared" si="10" ref="C33:W33">SUM(C35:C51)</f>
        <v>658</v>
      </c>
      <c r="D33" s="193">
        <f t="shared" si="10"/>
        <v>525</v>
      </c>
      <c r="E33" s="193">
        <f t="shared" si="10"/>
        <v>355</v>
      </c>
      <c r="F33" s="193">
        <f t="shared" si="10"/>
        <v>187</v>
      </c>
      <c r="G33" s="193">
        <f t="shared" si="10"/>
        <v>5447</v>
      </c>
      <c r="H33" s="193">
        <f>SUM(H35:H51)</f>
        <v>3612</v>
      </c>
      <c r="I33" s="193">
        <f t="shared" si="10"/>
        <v>378</v>
      </c>
      <c r="J33" s="193">
        <f t="shared" si="10"/>
        <v>319</v>
      </c>
      <c r="K33" s="193">
        <f t="shared" si="10"/>
        <v>4352</v>
      </c>
      <c r="L33" s="193">
        <f t="shared" si="10"/>
        <v>5531</v>
      </c>
      <c r="M33" s="193">
        <f t="shared" si="10"/>
        <v>720</v>
      </c>
      <c r="N33" s="193">
        <f t="shared" si="10"/>
        <v>645</v>
      </c>
      <c r="O33" s="193">
        <f t="shared" si="10"/>
        <v>1073</v>
      </c>
      <c r="P33" s="193">
        <f t="shared" si="10"/>
        <v>1706</v>
      </c>
      <c r="Q33" s="193">
        <f t="shared" si="10"/>
        <v>1032</v>
      </c>
      <c r="R33" s="193">
        <f t="shared" si="10"/>
        <v>1639</v>
      </c>
      <c r="S33" s="193">
        <f t="shared" si="10"/>
        <v>2899</v>
      </c>
      <c r="T33" s="193">
        <f t="shared" si="10"/>
        <v>342</v>
      </c>
      <c r="U33" s="193">
        <f t="shared" si="10"/>
        <v>2924</v>
      </c>
      <c r="V33" s="193">
        <f t="shared" si="10"/>
        <v>2584</v>
      </c>
      <c r="W33" s="338">
        <f t="shared" si="10"/>
        <v>1146</v>
      </c>
      <c r="X33" s="339" t="s">
        <v>193</v>
      </c>
      <c r="Y33" s="415">
        <f>SUM(Y35:Y51)</f>
        <v>33309</v>
      </c>
      <c r="Z33" s="415">
        <f aca="true" t="shared" si="11" ref="Z33:AT33">SUM(Z35:Z51)</f>
        <v>455</v>
      </c>
      <c r="AA33" s="415">
        <f t="shared" si="11"/>
        <v>326</v>
      </c>
      <c r="AB33" s="415">
        <f t="shared" si="11"/>
        <v>242</v>
      </c>
      <c r="AC33" s="415">
        <f t="shared" si="11"/>
        <v>187</v>
      </c>
      <c r="AD33" s="415">
        <f t="shared" si="11"/>
        <v>4635</v>
      </c>
      <c r="AE33" s="415">
        <f t="shared" si="11"/>
        <v>3400</v>
      </c>
      <c r="AF33" s="415">
        <f t="shared" si="11"/>
        <v>377</v>
      </c>
      <c r="AG33" s="415">
        <f>SUM(AG35:AG51)</f>
        <v>284</v>
      </c>
      <c r="AH33" s="415">
        <f t="shared" si="11"/>
        <v>4218</v>
      </c>
      <c r="AI33" s="415">
        <f t="shared" si="11"/>
        <v>5117</v>
      </c>
      <c r="AJ33" s="415">
        <f t="shared" si="11"/>
        <v>674</v>
      </c>
      <c r="AK33" s="415">
        <f t="shared" si="11"/>
        <v>532</v>
      </c>
      <c r="AL33" s="415">
        <f t="shared" si="11"/>
        <v>874</v>
      </c>
      <c r="AM33" s="415">
        <f t="shared" si="11"/>
        <v>1293</v>
      </c>
      <c r="AN33" s="415">
        <f t="shared" si="11"/>
        <v>778</v>
      </c>
      <c r="AO33" s="415">
        <f t="shared" si="11"/>
        <v>1572</v>
      </c>
      <c r="AP33" s="415">
        <f t="shared" si="11"/>
        <v>2716</v>
      </c>
      <c r="AQ33" s="415">
        <f t="shared" si="11"/>
        <v>341</v>
      </c>
      <c r="AR33" s="415">
        <f t="shared" si="11"/>
        <v>2578</v>
      </c>
      <c r="AS33" s="415">
        <f t="shared" si="11"/>
        <v>2584</v>
      </c>
      <c r="AT33" s="418">
        <f t="shared" si="11"/>
        <v>452</v>
      </c>
    </row>
    <row r="34" spans="1:46" s="29" customFormat="1" ht="1.5" customHeight="1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338"/>
      <c r="X34" s="339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8"/>
    </row>
    <row r="35" spans="1:46" ht="9.75" customHeight="1">
      <c r="A35" s="367" t="s">
        <v>192</v>
      </c>
      <c r="B35" s="193">
        <f>SUM(C35,E35:W35)</f>
        <v>557</v>
      </c>
      <c r="C35" s="193">
        <v>9</v>
      </c>
      <c r="D35" s="193">
        <v>9</v>
      </c>
      <c r="E35" s="193">
        <v>2</v>
      </c>
      <c r="F35" s="193" t="s">
        <v>762</v>
      </c>
      <c r="G35" s="193">
        <v>55</v>
      </c>
      <c r="H35" s="193">
        <v>56</v>
      </c>
      <c r="I35" s="193">
        <v>5</v>
      </c>
      <c r="J35" s="193">
        <v>7</v>
      </c>
      <c r="K35" s="193">
        <v>18</v>
      </c>
      <c r="L35" s="193">
        <v>151</v>
      </c>
      <c r="M35" s="193" t="s">
        <v>762</v>
      </c>
      <c r="N35" s="193">
        <v>5</v>
      </c>
      <c r="O35" s="193">
        <v>11</v>
      </c>
      <c r="P35" s="193">
        <v>129</v>
      </c>
      <c r="Q35" s="193">
        <v>13</v>
      </c>
      <c r="R35" s="193">
        <v>16</v>
      </c>
      <c r="S35" s="193">
        <v>14</v>
      </c>
      <c r="T35" s="193">
        <v>2</v>
      </c>
      <c r="U35" s="193">
        <v>26</v>
      </c>
      <c r="V35" s="193">
        <v>18</v>
      </c>
      <c r="W35" s="338">
        <v>20</v>
      </c>
      <c r="X35" s="339" t="s">
        <v>192</v>
      </c>
      <c r="Y35" s="415">
        <f>SUM(Z35,AB35:AT35)</f>
        <v>534</v>
      </c>
      <c r="Z35" s="447">
        <v>7</v>
      </c>
      <c r="AA35" s="447">
        <v>7</v>
      </c>
      <c r="AB35" s="449">
        <v>1</v>
      </c>
      <c r="AC35" s="447" t="s">
        <v>762</v>
      </c>
      <c r="AD35" s="449">
        <v>54</v>
      </c>
      <c r="AE35" s="447">
        <v>52</v>
      </c>
      <c r="AF35" s="447">
        <v>5</v>
      </c>
      <c r="AG35" s="447">
        <v>6</v>
      </c>
      <c r="AH35" s="447">
        <v>18</v>
      </c>
      <c r="AI35" s="447">
        <v>151</v>
      </c>
      <c r="AJ35" s="447" t="s">
        <v>762</v>
      </c>
      <c r="AK35" s="447">
        <v>5</v>
      </c>
      <c r="AL35" s="447">
        <v>11</v>
      </c>
      <c r="AM35" s="447">
        <v>129</v>
      </c>
      <c r="AN35" s="447">
        <v>12</v>
      </c>
      <c r="AO35" s="447">
        <v>16</v>
      </c>
      <c r="AP35" s="447">
        <v>14</v>
      </c>
      <c r="AQ35" s="447">
        <v>2</v>
      </c>
      <c r="AR35" s="447">
        <v>17</v>
      </c>
      <c r="AS35" s="447">
        <v>18</v>
      </c>
      <c r="AT35" s="448">
        <v>16</v>
      </c>
    </row>
    <row r="36" spans="1:46" ht="9.75" customHeight="1">
      <c r="A36" s="367" t="s">
        <v>647</v>
      </c>
      <c r="B36" s="193">
        <f aca="true" t="shared" si="12" ref="B36:B51">SUM(C36,E36:W36)</f>
        <v>2005</v>
      </c>
      <c r="C36" s="193">
        <v>24</v>
      </c>
      <c r="D36" s="193">
        <v>21</v>
      </c>
      <c r="E36" s="193">
        <v>10</v>
      </c>
      <c r="F36" s="193">
        <v>1</v>
      </c>
      <c r="G36" s="193">
        <v>238</v>
      </c>
      <c r="H36" s="193">
        <v>199</v>
      </c>
      <c r="I36" s="193">
        <v>26</v>
      </c>
      <c r="J36" s="193">
        <v>17</v>
      </c>
      <c r="K36" s="193">
        <v>115</v>
      </c>
      <c r="L36" s="193">
        <v>358</v>
      </c>
      <c r="M36" s="193">
        <v>41</v>
      </c>
      <c r="N36" s="193">
        <v>18</v>
      </c>
      <c r="O36" s="193">
        <v>36</v>
      </c>
      <c r="P36" s="193">
        <v>259</v>
      </c>
      <c r="Q36" s="193">
        <v>60</v>
      </c>
      <c r="R36" s="193">
        <v>82</v>
      </c>
      <c r="S36" s="193">
        <v>150</v>
      </c>
      <c r="T36" s="193">
        <v>13</v>
      </c>
      <c r="U36" s="193">
        <v>109</v>
      </c>
      <c r="V36" s="193">
        <v>164</v>
      </c>
      <c r="W36" s="338">
        <v>85</v>
      </c>
      <c r="X36" s="339" t="s">
        <v>647</v>
      </c>
      <c r="Y36" s="415">
        <f aca="true" t="shared" si="13" ref="Y36:Y51">SUM(Z36,AB36:AT36)</f>
        <v>1904</v>
      </c>
      <c r="Z36" s="447">
        <v>21</v>
      </c>
      <c r="AA36" s="447">
        <v>18</v>
      </c>
      <c r="AB36" s="447">
        <v>9</v>
      </c>
      <c r="AC36" s="447">
        <v>1</v>
      </c>
      <c r="AD36" s="449">
        <v>234</v>
      </c>
      <c r="AE36" s="447">
        <v>187</v>
      </c>
      <c r="AF36" s="447">
        <v>26</v>
      </c>
      <c r="AG36" s="447">
        <v>17</v>
      </c>
      <c r="AH36" s="447">
        <v>114</v>
      </c>
      <c r="AI36" s="447">
        <v>354</v>
      </c>
      <c r="AJ36" s="447">
        <v>41</v>
      </c>
      <c r="AK36" s="447">
        <v>18</v>
      </c>
      <c r="AL36" s="447">
        <v>35</v>
      </c>
      <c r="AM36" s="447">
        <v>258</v>
      </c>
      <c r="AN36" s="447">
        <v>58</v>
      </c>
      <c r="AO36" s="447">
        <v>80</v>
      </c>
      <c r="AP36" s="447">
        <v>149</v>
      </c>
      <c r="AQ36" s="447">
        <v>13</v>
      </c>
      <c r="AR36" s="447">
        <v>95</v>
      </c>
      <c r="AS36" s="447">
        <v>164</v>
      </c>
      <c r="AT36" s="448">
        <v>30</v>
      </c>
    </row>
    <row r="37" spans="1:46" ht="9.75" customHeight="1">
      <c r="A37" s="367" t="s">
        <v>648</v>
      </c>
      <c r="B37" s="193">
        <f t="shared" si="12"/>
        <v>2365</v>
      </c>
      <c r="C37" s="193">
        <v>29</v>
      </c>
      <c r="D37" s="193">
        <v>21</v>
      </c>
      <c r="E37" s="193">
        <v>18</v>
      </c>
      <c r="F37" s="193">
        <v>7</v>
      </c>
      <c r="G37" s="193">
        <v>288</v>
      </c>
      <c r="H37" s="193">
        <v>239</v>
      </c>
      <c r="I37" s="193">
        <v>42</v>
      </c>
      <c r="J37" s="193">
        <v>29</v>
      </c>
      <c r="K37" s="193">
        <v>200</v>
      </c>
      <c r="L37" s="193">
        <v>352</v>
      </c>
      <c r="M37" s="193">
        <v>51</v>
      </c>
      <c r="N37" s="193">
        <v>34</v>
      </c>
      <c r="O37" s="193">
        <v>40</v>
      </c>
      <c r="P37" s="193">
        <v>100</v>
      </c>
      <c r="Q37" s="193">
        <v>66</v>
      </c>
      <c r="R37" s="193">
        <v>106</v>
      </c>
      <c r="S37" s="193">
        <v>278</v>
      </c>
      <c r="T37" s="193">
        <v>6</v>
      </c>
      <c r="U37" s="193">
        <v>144</v>
      </c>
      <c r="V37" s="193">
        <v>259</v>
      </c>
      <c r="W37" s="338">
        <v>77</v>
      </c>
      <c r="X37" s="339" t="s">
        <v>648</v>
      </c>
      <c r="Y37" s="415">
        <f t="shared" si="13"/>
        <v>2222</v>
      </c>
      <c r="Z37" s="447">
        <v>15</v>
      </c>
      <c r="AA37" s="447">
        <v>7</v>
      </c>
      <c r="AB37" s="447">
        <v>16</v>
      </c>
      <c r="AC37" s="447">
        <v>7</v>
      </c>
      <c r="AD37" s="447">
        <v>273</v>
      </c>
      <c r="AE37" s="447">
        <v>227</v>
      </c>
      <c r="AF37" s="447">
        <v>42</v>
      </c>
      <c r="AG37" s="447">
        <v>25</v>
      </c>
      <c r="AH37" s="447">
        <v>197</v>
      </c>
      <c r="AI37" s="447">
        <v>346</v>
      </c>
      <c r="AJ37" s="447">
        <v>50</v>
      </c>
      <c r="AK37" s="447">
        <v>33</v>
      </c>
      <c r="AL37" s="447">
        <v>39</v>
      </c>
      <c r="AM37" s="447">
        <v>92</v>
      </c>
      <c r="AN37" s="447">
        <v>62</v>
      </c>
      <c r="AO37" s="447">
        <v>105</v>
      </c>
      <c r="AP37" s="447">
        <v>277</v>
      </c>
      <c r="AQ37" s="447">
        <v>6</v>
      </c>
      <c r="AR37" s="447">
        <v>130</v>
      </c>
      <c r="AS37" s="447">
        <v>259</v>
      </c>
      <c r="AT37" s="448">
        <v>21</v>
      </c>
    </row>
    <row r="38" spans="1:46" ht="9.75" customHeight="1">
      <c r="A38" s="367" t="s">
        <v>649</v>
      </c>
      <c r="B38" s="193">
        <f t="shared" si="12"/>
        <v>2553</v>
      </c>
      <c r="C38" s="193">
        <v>49</v>
      </c>
      <c r="D38" s="193">
        <v>42</v>
      </c>
      <c r="E38" s="193">
        <v>33</v>
      </c>
      <c r="F38" s="193">
        <v>5</v>
      </c>
      <c r="G38" s="193">
        <v>256</v>
      </c>
      <c r="H38" s="193">
        <v>235</v>
      </c>
      <c r="I38" s="193">
        <v>25</v>
      </c>
      <c r="J38" s="193">
        <v>21</v>
      </c>
      <c r="K38" s="193">
        <v>245</v>
      </c>
      <c r="L38" s="193">
        <v>426</v>
      </c>
      <c r="M38" s="193">
        <v>60</v>
      </c>
      <c r="N38" s="193">
        <v>33</v>
      </c>
      <c r="O38" s="193">
        <v>49</v>
      </c>
      <c r="P38" s="193">
        <v>92</v>
      </c>
      <c r="Q38" s="193">
        <v>76</v>
      </c>
      <c r="R38" s="193">
        <v>117</v>
      </c>
      <c r="S38" s="193">
        <v>323</v>
      </c>
      <c r="T38" s="193">
        <v>19</v>
      </c>
      <c r="U38" s="193">
        <v>176</v>
      </c>
      <c r="V38" s="193">
        <v>247</v>
      </c>
      <c r="W38" s="338">
        <v>66</v>
      </c>
      <c r="X38" s="339" t="s">
        <v>649</v>
      </c>
      <c r="Y38" s="415">
        <f t="shared" si="13"/>
        <v>2390</v>
      </c>
      <c r="Z38" s="447">
        <v>35</v>
      </c>
      <c r="AA38" s="447">
        <v>28</v>
      </c>
      <c r="AB38" s="447">
        <v>28</v>
      </c>
      <c r="AC38" s="447">
        <v>5</v>
      </c>
      <c r="AD38" s="447">
        <v>236</v>
      </c>
      <c r="AE38" s="447">
        <v>228</v>
      </c>
      <c r="AF38" s="447">
        <v>25</v>
      </c>
      <c r="AG38" s="447">
        <v>19</v>
      </c>
      <c r="AH38" s="447">
        <v>239</v>
      </c>
      <c r="AI38" s="447">
        <v>417</v>
      </c>
      <c r="AJ38" s="447">
        <v>60</v>
      </c>
      <c r="AK38" s="447">
        <v>32</v>
      </c>
      <c r="AL38" s="447">
        <v>45</v>
      </c>
      <c r="AM38" s="447">
        <v>68</v>
      </c>
      <c r="AN38" s="447">
        <v>67</v>
      </c>
      <c r="AO38" s="447">
        <v>114</v>
      </c>
      <c r="AP38" s="447">
        <v>318</v>
      </c>
      <c r="AQ38" s="447">
        <v>19</v>
      </c>
      <c r="AR38" s="447">
        <v>163</v>
      </c>
      <c r="AS38" s="447">
        <v>247</v>
      </c>
      <c r="AT38" s="448">
        <v>25</v>
      </c>
    </row>
    <row r="39" spans="1:46" ht="9.75" customHeight="1">
      <c r="A39" s="367" t="s">
        <v>650</v>
      </c>
      <c r="B39" s="193">
        <f t="shared" si="12"/>
        <v>3057</v>
      </c>
      <c r="C39" s="193">
        <v>53</v>
      </c>
      <c r="D39" s="193">
        <v>37</v>
      </c>
      <c r="E39" s="193">
        <v>29</v>
      </c>
      <c r="F39" s="193">
        <v>14</v>
      </c>
      <c r="G39" s="193">
        <v>390</v>
      </c>
      <c r="H39" s="193">
        <v>280</v>
      </c>
      <c r="I39" s="193">
        <v>26</v>
      </c>
      <c r="J39" s="193">
        <v>27</v>
      </c>
      <c r="K39" s="193">
        <v>307</v>
      </c>
      <c r="L39" s="193">
        <v>514</v>
      </c>
      <c r="M39" s="193">
        <v>62</v>
      </c>
      <c r="N39" s="193">
        <v>40</v>
      </c>
      <c r="O39" s="193">
        <v>63</v>
      </c>
      <c r="P39" s="193">
        <v>109</v>
      </c>
      <c r="Q39" s="193">
        <v>99</v>
      </c>
      <c r="R39" s="193">
        <v>119</v>
      </c>
      <c r="S39" s="193">
        <v>331</v>
      </c>
      <c r="T39" s="193">
        <v>42</v>
      </c>
      <c r="U39" s="193">
        <v>227</v>
      </c>
      <c r="V39" s="193">
        <v>259</v>
      </c>
      <c r="W39" s="338">
        <v>66</v>
      </c>
      <c r="X39" s="339" t="s">
        <v>650</v>
      </c>
      <c r="Y39" s="415">
        <f t="shared" si="13"/>
        <v>2841</v>
      </c>
      <c r="Z39" s="447">
        <v>49</v>
      </c>
      <c r="AA39" s="447">
        <v>33</v>
      </c>
      <c r="AB39" s="447">
        <v>21</v>
      </c>
      <c r="AC39" s="447">
        <v>14</v>
      </c>
      <c r="AD39" s="447">
        <v>335</v>
      </c>
      <c r="AE39" s="447">
        <v>267</v>
      </c>
      <c r="AF39" s="447">
        <v>26</v>
      </c>
      <c r="AG39" s="447">
        <v>24</v>
      </c>
      <c r="AH39" s="447">
        <v>304</v>
      </c>
      <c r="AI39" s="447">
        <v>499</v>
      </c>
      <c r="AJ39" s="447">
        <v>62</v>
      </c>
      <c r="AK39" s="447">
        <v>39</v>
      </c>
      <c r="AL39" s="447">
        <v>56</v>
      </c>
      <c r="AM39" s="447">
        <v>85</v>
      </c>
      <c r="AN39" s="447">
        <v>75</v>
      </c>
      <c r="AO39" s="447">
        <v>116</v>
      </c>
      <c r="AP39" s="447">
        <v>327</v>
      </c>
      <c r="AQ39" s="447">
        <v>41</v>
      </c>
      <c r="AR39" s="447">
        <v>205</v>
      </c>
      <c r="AS39" s="447">
        <v>259</v>
      </c>
      <c r="AT39" s="448">
        <v>37</v>
      </c>
    </row>
    <row r="40" spans="1:46" ht="3" customHeight="1">
      <c r="A40" s="367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338"/>
      <c r="X40" s="339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8"/>
    </row>
    <row r="41" spans="1:46" ht="9.75" customHeight="1">
      <c r="A41" s="367" t="s">
        <v>651</v>
      </c>
      <c r="B41" s="193">
        <f t="shared" si="12"/>
        <v>3881</v>
      </c>
      <c r="C41" s="193">
        <v>52</v>
      </c>
      <c r="D41" s="193">
        <v>40</v>
      </c>
      <c r="E41" s="193">
        <v>23</v>
      </c>
      <c r="F41" s="193">
        <v>7</v>
      </c>
      <c r="G41" s="193">
        <v>539</v>
      </c>
      <c r="H41" s="193">
        <v>351</v>
      </c>
      <c r="I41" s="193">
        <v>40</v>
      </c>
      <c r="J41" s="193">
        <v>44</v>
      </c>
      <c r="K41" s="193">
        <v>478</v>
      </c>
      <c r="L41" s="193">
        <v>615</v>
      </c>
      <c r="M41" s="193">
        <v>82</v>
      </c>
      <c r="N41" s="193">
        <v>60</v>
      </c>
      <c r="O41" s="193">
        <v>126</v>
      </c>
      <c r="P41" s="193">
        <v>123</v>
      </c>
      <c r="Q41" s="193">
        <v>92</v>
      </c>
      <c r="R41" s="193">
        <v>164</v>
      </c>
      <c r="S41" s="193">
        <v>333</v>
      </c>
      <c r="T41" s="193">
        <v>61</v>
      </c>
      <c r="U41" s="193">
        <v>257</v>
      </c>
      <c r="V41" s="193">
        <v>347</v>
      </c>
      <c r="W41" s="338">
        <v>87</v>
      </c>
      <c r="X41" s="339" t="s">
        <v>651</v>
      </c>
      <c r="Y41" s="415">
        <f t="shared" si="13"/>
        <v>3564</v>
      </c>
      <c r="Z41" s="415">
        <v>47</v>
      </c>
      <c r="AA41" s="415">
        <v>36</v>
      </c>
      <c r="AB41" s="415">
        <v>20</v>
      </c>
      <c r="AC41" s="415">
        <v>7</v>
      </c>
      <c r="AD41" s="415">
        <v>460</v>
      </c>
      <c r="AE41" s="415">
        <v>333</v>
      </c>
      <c r="AF41" s="415">
        <v>40</v>
      </c>
      <c r="AG41" s="415">
        <v>42</v>
      </c>
      <c r="AH41" s="415">
        <v>470</v>
      </c>
      <c r="AI41" s="415">
        <v>583</v>
      </c>
      <c r="AJ41" s="415">
        <v>77</v>
      </c>
      <c r="AK41" s="415">
        <v>57</v>
      </c>
      <c r="AL41" s="415">
        <v>101</v>
      </c>
      <c r="AM41" s="415">
        <v>92</v>
      </c>
      <c r="AN41" s="415">
        <v>71</v>
      </c>
      <c r="AO41" s="415">
        <v>159</v>
      </c>
      <c r="AP41" s="415">
        <v>321</v>
      </c>
      <c r="AQ41" s="415">
        <v>61</v>
      </c>
      <c r="AR41" s="415">
        <v>227</v>
      </c>
      <c r="AS41" s="415">
        <v>347</v>
      </c>
      <c r="AT41" s="418">
        <v>49</v>
      </c>
    </row>
    <row r="42" spans="1:46" ht="9.75" customHeight="1">
      <c r="A42" s="367" t="s">
        <v>652</v>
      </c>
      <c r="B42" s="193">
        <f t="shared" si="12"/>
        <v>4686</v>
      </c>
      <c r="C42" s="193">
        <v>63</v>
      </c>
      <c r="D42" s="193">
        <v>43</v>
      </c>
      <c r="E42" s="193">
        <v>31</v>
      </c>
      <c r="F42" s="193">
        <v>15</v>
      </c>
      <c r="G42" s="193">
        <v>696</v>
      </c>
      <c r="H42" s="193">
        <v>500</v>
      </c>
      <c r="I42" s="193">
        <v>55</v>
      </c>
      <c r="J42" s="193">
        <v>49</v>
      </c>
      <c r="K42" s="193">
        <v>591</v>
      </c>
      <c r="L42" s="193">
        <v>684</v>
      </c>
      <c r="M42" s="193">
        <v>90</v>
      </c>
      <c r="N42" s="193">
        <v>66</v>
      </c>
      <c r="O42" s="193">
        <v>140</v>
      </c>
      <c r="P42" s="193">
        <v>145</v>
      </c>
      <c r="Q42" s="193">
        <v>104</v>
      </c>
      <c r="R42" s="193">
        <v>233</v>
      </c>
      <c r="S42" s="193">
        <v>338</v>
      </c>
      <c r="T42" s="193">
        <v>54</v>
      </c>
      <c r="U42" s="193">
        <v>300</v>
      </c>
      <c r="V42" s="193">
        <v>413</v>
      </c>
      <c r="W42" s="338">
        <v>119</v>
      </c>
      <c r="X42" s="339" t="s">
        <v>652</v>
      </c>
      <c r="Y42" s="415">
        <f t="shared" si="13"/>
        <v>4295</v>
      </c>
      <c r="Z42" s="415">
        <v>49</v>
      </c>
      <c r="AA42" s="415">
        <v>30</v>
      </c>
      <c r="AB42" s="415">
        <v>23</v>
      </c>
      <c r="AC42" s="415">
        <v>15</v>
      </c>
      <c r="AD42" s="415">
        <v>609</v>
      </c>
      <c r="AE42" s="415">
        <v>479</v>
      </c>
      <c r="AF42" s="415">
        <v>55</v>
      </c>
      <c r="AG42" s="415">
        <v>44</v>
      </c>
      <c r="AH42" s="415">
        <v>581</v>
      </c>
      <c r="AI42" s="415">
        <v>640</v>
      </c>
      <c r="AJ42" s="415">
        <v>87</v>
      </c>
      <c r="AK42" s="415">
        <v>60</v>
      </c>
      <c r="AL42" s="415">
        <v>127</v>
      </c>
      <c r="AM42" s="415">
        <v>107</v>
      </c>
      <c r="AN42" s="415">
        <v>80</v>
      </c>
      <c r="AO42" s="415">
        <v>226</v>
      </c>
      <c r="AP42" s="415">
        <v>323</v>
      </c>
      <c r="AQ42" s="415">
        <v>54</v>
      </c>
      <c r="AR42" s="415">
        <v>260</v>
      </c>
      <c r="AS42" s="415">
        <v>413</v>
      </c>
      <c r="AT42" s="418">
        <v>63</v>
      </c>
    </row>
    <row r="43" spans="1:46" ht="9.75" customHeight="1">
      <c r="A43" s="367" t="s">
        <v>653</v>
      </c>
      <c r="B43" s="193">
        <f t="shared" si="12"/>
        <v>4082</v>
      </c>
      <c r="C43" s="193">
        <v>59</v>
      </c>
      <c r="D43" s="193">
        <v>47</v>
      </c>
      <c r="E43" s="193">
        <v>25</v>
      </c>
      <c r="F43" s="193">
        <v>41</v>
      </c>
      <c r="G43" s="193">
        <v>592</v>
      </c>
      <c r="H43" s="193">
        <v>417</v>
      </c>
      <c r="I43" s="193">
        <v>38</v>
      </c>
      <c r="J43" s="193">
        <v>36</v>
      </c>
      <c r="K43" s="193">
        <v>612</v>
      </c>
      <c r="L43" s="193">
        <v>578</v>
      </c>
      <c r="M43" s="193">
        <v>89</v>
      </c>
      <c r="N43" s="193">
        <v>55</v>
      </c>
      <c r="O43" s="193">
        <v>122</v>
      </c>
      <c r="P43" s="193">
        <v>132</v>
      </c>
      <c r="Q43" s="193">
        <v>91</v>
      </c>
      <c r="R43" s="193">
        <v>201</v>
      </c>
      <c r="S43" s="193">
        <v>258</v>
      </c>
      <c r="T43" s="193">
        <v>44</v>
      </c>
      <c r="U43" s="193">
        <v>295</v>
      </c>
      <c r="V43" s="193">
        <v>307</v>
      </c>
      <c r="W43" s="338">
        <v>90</v>
      </c>
      <c r="X43" s="339" t="s">
        <v>653</v>
      </c>
      <c r="Y43" s="415">
        <f t="shared" si="13"/>
        <v>3689</v>
      </c>
      <c r="Z43" s="415">
        <v>45</v>
      </c>
      <c r="AA43" s="415">
        <v>33</v>
      </c>
      <c r="AB43" s="415">
        <v>19</v>
      </c>
      <c r="AC43" s="415">
        <v>41</v>
      </c>
      <c r="AD43" s="415">
        <v>504</v>
      </c>
      <c r="AE43" s="415">
        <v>399</v>
      </c>
      <c r="AF43" s="415">
        <v>38</v>
      </c>
      <c r="AG43" s="415">
        <v>33</v>
      </c>
      <c r="AH43" s="415">
        <v>596</v>
      </c>
      <c r="AI43" s="415">
        <v>539</v>
      </c>
      <c r="AJ43" s="415">
        <v>86</v>
      </c>
      <c r="AK43" s="415">
        <v>48</v>
      </c>
      <c r="AL43" s="415">
        <v>101</v>
      </c>
      <c r="AM43" s="415">
        <v>94</v>
      </c>
      <c r="AN43" s="415">
        <v>67</v>
      </c>
      <c r="AO43" s="415">
        <v>194</v>
      </c>
      <c r="AP43" s="415">
        <v>234</v>
      </c>
      <c r="AQ43" s="415">
        <v>44</v>
      </c>
      <c r="AR43" s="415">
        <v>258</v>
      </c>
      <c r="AS43" s="415">
        <v>307</v>
      </c>
      <c r="AT43" s="418">
        <v>42</v>
      </c>
    </row>
    <row r="44" spans="1:46" ht="9.75" customHeight="1">
      <c r="A44" s="367" t="s">
        <v>654</v>
      </c>
      <c r="B44" s="193">
        <f t="shared" si="12"/>
        <v>4022</v>
      </c>
      <c r="C44" s="193">
        <v>75</v>
      </c>
      <c r="D44" s="193">
        <v>61</v>
      </c>
      <c r="E44" s="193">
        <v>39</v>
      </c>
      <c r="F44" s="193">
        <v>49</v>
      </c>
      <c r="G44" s="193">
        <v>576</v>
      </c>
      <c r="H44" s="193">
        <v>446</v>
      </c>
      <c r="I44" s="193">
        <v>40</v>
      </c>
      <c r="J44" s="193">
        <v>37</v>
      </c>
      <c r="K44" s="193">
        <v>591</v>
      </c>
      <c r="L44" s="193">
        <v>483</v>
      </c>
      <c r="M44" s="193">
        <v>79</v>
      </c>
      <c r="N44" s="193">
        <v>44</v>
      </c>
      <c r="O44" s="193">
        <v>141</v>
      </c>
      <c r="P44" s="193">
        <v>122</v>
      </c>
      <c r="Q44" s="193">
        <v>79</v>
      </c>
      <c r="R44" s="193">
        <v>220</v>
      </c>
      <c r="S44" s="193">
        <v>255</v>
      </c>
      <c r="T44" s="193">
        <v>43</v>
      </c>
      <c r="U44" s="193">
        <v>304</v>
      </c>
      <c r="V44" s="193">
        <v>314</v>
      </c>
      <c r="W44" s="338">
        <v>85</v>
      </c>
      <c r="X44" s="339" t="s">
        <v>654</v>
      </c>
      <c r="Y44" s="415">
        <f t="shared" si="13"/>
        <v>3629</v>
      </c>
      <c r="Z44" s="415">
        <v>44</v>
      </c>
      <c r="AA44" s="415">
        <v>30</v>
      </c>
      <c r="AB44" s="415">
        <v>25</v>
      </c>
      <c r="AC44" s="415">
        <v>49</v>
      </c>
      <c r="AD44" s="415">
        <v>502</v>
      </c>
      <c r="AE44" s="415">
        <v>422</v>
      </c>
      <c r="AF44" s="415">
        <v>40</v>
      </c>
      <c r="AG44" s="415">
        <v>32</v>
      </c>
      <c r="AH44" s="415">
        <v>581</v>
      </c>
      <c r="AI44" s="415">
        <v>449</v>
      </c>
      <c r="AJ44" s="415">
        <v>75</v>
      </c>
      <c r="AK44" s="415">
        <v>41</v>
      </c>
      <c r="AL44" s="415">
        <v>122</v>
      </c>
      <c r="AM44" s="415">
        <v>84</v>
      </c>
      <c r="AN44" s="415">
        <v>63</v>
      </c>
      <c r="AO44" s="415">
        <v>213</v>
      </c>
      <c r="AP44" s="415">
        <v>221</v>
      </c>
      <c r="AQ44" s="415">
        <v>43</v>
      </c>
      <c r="AR44" s="415">
        <v>268</v>
      </c>
      <c r="AS44" s="415">
        <v>314</v>
      </c>
      <c r="AT44" s="418">
        <v>41</v>
      </c>
    </row>
    <row r="45" spans="1:46" ht="9.75" customHeight="1">
      <c r="A45" s="367" t="s">
        <v>655</v>
      </c>
      <c r="B45" s="193">
        <f t="shared" si="12"/>
        <v>3839</v>
      </c>
      <c r="C45" s="193">
        <v>71</v>
      </c>
      <c r="D45" s="193">
        <v>59</v>
      </c>
      <c r="E45" s="193">
        <v>37</v>
      </c>
      <c r="F45" s="193">
        <v>27</v>
      </c>
      <c r="G45" s="193">
        <v>656</v>
      </c>
      <c r="H45" s="193">
        <v>429</v>
      </c>
      <c r="I45" s="193">
        <v>50</v>
      </c>
      <c r="J45" s="193">
        <v>31</v>
      </c>
      <c r="K45" s="193">
        <v>483</v>
      </c>
      <c r="L45" s="193">
        <v>486</v>
      </c>
      <c r="M45" s="193">
        <v>78</v>
      </c>
      <c r="N45" s="193">
        <v>63</v>
      </c>
      <c r="O45" s="193">
        <v>136</v>
      </c>
      <c r="P45" s="193">
        <v>136</v>
      </c>
      <c r="Q45" s="193">
        <v>95</v>
      </c>
      <c r="R45" s="193">
        <v>197</v>
      </c>
      <c r="S45" s="193">
        <v>227</v>
      </c>
      <c r="T45" s="193">
        <v>42</v>
      </c>
      <c r="U45" s="193">
        <v>330</v>
      </c>
      <c r="V45" s="193">
        <v>170</v>
      </c>
      <c r="W45" s="338">
        <v>95</v>
      </c>
      <c r="X45" s="339" t="s">
        <v>655</v>
      </c>
      <c r="Y45" s="415">
        <f t="shared" si="13"/>
        <v>3379</v>
      </c>
      <c r="Z45" s="415">
        <v>49</v>
      </c>
      <c r="AA45" s="415">
        <v>37</v>
      </c>
      <c r="AB45" s="415">
        <v>21</v>
      </c>
      <c r="AC45" s="415">
        <v>27</v>
      </c>
      <c r="AD45" s="415">
        <v>541</v>
      </c>
      <c r="AE45" s="415">
        <v>413</v>
      </c>
      <c r="AF45" s="415">
        <v>49</v>
      </c>
      <c r="AG45" s="415">
        <v>26</v>
      </c>
      <c r="AH45" s="415">
        <v>472</v>
      </c>
      <c r="AI45" s="415">
        <v>437</v>
      </c>
      <c r="AJ45" s="415">
        <v>71</v>
      </c>
      <c r="AK45" s="415">
        <v>55</v>
      </c>
      <c r="AL45" s="415">
        <v>110</v>
      </c>
      <c r="AM45" s="415">
        <v>96</v>
      </c>
      <c r="AN45" s="415">
        <v>75</v>
      </c>
      <c r="AO45" s="415">
        <v>186</v>
      </c>
      <c r="AP45" s="415">
        <v>198</v>
      </c>
      <c r="AQ45" s="415">
        <v>42</v>
      </c>
      <c r="AR45" s="415">
        <v>307</v>
      </c>
      <c r="AS45" s="415">
        <v>170</v>
      </c>
      <c r="AT45" s="418">
        <v>34</v>
      </c>
    </row>
    <row r="46" spans="1:46" ht="3" customHeight="1">
      <c r="A46" s="367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338"/>
      <c r="X46" s="339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8"/>
    </row>
    <row r="47" spans="1:46" ht="9.75" customHeight="1">
      <c r="A47" s="367" t="s">
        <v>656</v>
      </c>
      <c r="B47" s="193">
        <f t="shared" si="12"/>
        <v>3227</v>
      </c>
      <c r="C47" s="193">
        <v>74</v>
      </c>
      <c r="D47" s="193">
        <v>62</v>
      </c>
      <c r="E47" s="193">
        <v>51</v>
      </c>
      <c r="F47" s="193">
        <v>12</v>
      </c>
      <c r="G47" s="193">
        <v>634</v>
      </c>
      <c r="H47" s="193">
        <v>251</v>
      </c>
      <c r="I47" s="193">
        <v>13</v>
      </c>
      <c r="J47" s="193">
        <v>14</v>
      </c>
      <c r="K47" s="193">
        <v>428</v>
      </c>
      <c r="L47" s="193">
        <v>391</v>
      </c>
      <c r="M47" s="193">
        <v>48</v>
      </c>
      <c r="N47" s="193">
        <v>98</v>
      </c>
      <c r="O47" s="193">
        <v>96</v>
      </c>
      <c r="P47" s="193">
        <v>145</v>
      </c>
      <c r="Q47" s="193">
        <v>117</v>
      </c>
      <c r="R47" s="193">
        <v>115</v>
      </c>
      <c r="S47" s="193">
        <v>214</v>
      </c>
      <c r="T47" s="193">
        <v>9</v>
      </c>
      <c r="U47" s="193">
        <v>370</v>
      </c>
      <c r="V47" s="193">
        <v>55</v>
      </c>
      <c r="W47" s="338">
        <v>92</v>
      </c>
      <c r="X47" s="339" t="s">
        <v>656</v>
      </c>
      <c r="Y47" s="415">
        <f t="shared" si="13"/>
        <v>2595</v>
      </c>
      <c r="Z47" s="415">
        <v>43</v>
      </c>
      <c r="AA47" s="415">
        <v>31</v>
      </c>
      <c r="AB47" s="415">
        <v>31</v>
      </c>
      <c r="AC47" s="415">
        <v>12</v>
      </c>
      <c r="AD47" s="415">
        <v>475</v>
      </c>
      <c r="AE47" s="415">
        <v>222</v>
      </c>
      <c r="AF47" s="415">
        <v>13</v>
      </c>
      <c r="AG47" s="415">
        <v>11</v>
      </c>
      <c r="AH47" s="415">
        <v>398</v>
      </c>
      <c r="AI47" s="415">
        <v>327</v>
      </c>
      <c r="AJ47" s="415">
        <v>40</v>
      </c>
      <c r="AK47" s="415">
        <v>74</v>
      </c>
      <c r="AL47" s="415">
        <v>69</v>
      </c>
      <c r="AM47" s="415">
        <v>88</v>
      </c>
      <c r="AN47" s="415">
        <v>81</v>
      </c>
      <c r="AO47" s="415">
        <v>103</v>
      </c>
      <c r="AP47" s="415">
        <v>182</v>
      </c>
      <c r="AQ47" s="415">
        <v>9</v>
      </c>
      <c r="AR47" s="415">
        <v>324</v>
      </c>
      <c r="AS47" s="415">
        <v>55</v>
      </c>
      <c r="AT47" s="418">
        <v>38</v>
      </c>
    </row>
    <row r="48" spans="1:46" ht="9.75" customHeight="1">
      <c r="A48" s="367" t="s">
        <v>657</v>
      </c>
      <c r="B48" s="193">
        <f t="shared" si="12"/>
        <v>2125</v>
      </c>
      <c r="C48" s="193">
        <v>50</v>
      </c>
      <c r="D48" s="193">
        <v>42</v>
      </c>
      <c r="E48" s="193">
        <v>34</v>
      </c>
      <c r="F48" s="193">
        <v>7</v>
      </c>
      <c r="G48" s="193">
        <v>359</v>
      </c>
      <c r="H48" s="193">
        <v>149</v>
      </c>
      <c r="I48" s="193">
        <v>15</v>
      </c>
      <c r="J48" s="193">
        <v>5</v>
      </c>
      <c r="K48" s="193">
        <v>234</v>
      </c>
      <c r="L48" s="193">
        <v>314</v>
      </c>
      <c r="M48" s="193">
        <v>28</v>
      </c>
      <c r="N48" s="193">
        <v>59</v>
      </c>
      <c r="O48" s="193">
        <v>76</v>
      </c>
      <c r="P48" s="193">
        <v>135</v>
      </c>
      <c r="Q48" s="193">
        <v>87</v>
      </c>
      <c r="R48" s="193">
        <v>47</v>
      </c>
      <c r="S48" s="193">
        <v>127</v>
      </c>
      <c r="T48" s="193">
        <v>5</v>
      </c>
      <c r="U48" s="193">
        <v>266</v>
      </c>
      <c r="V48" s="193">
        <v>18</v>
      </c>
      <c r="W48" s="338">
        <v>110</v>
      </c>
      <c r="X48" s="339" t="s">
        <v>657</v>
      </c>
      <c r="Y48" s="415">
        <f t="shared" si="13"/>
        <v>1593</v>
      </c>
      <c r="Z48" s="415">
        <v>36</v>
      </c>
      <c r="AA48" s="415">
        <v>28</v>
      </c>
      <c r="AB48" s="415">
        <v>22</v>
      </c>
      <c r="AC48" s="415">
        <v>7</v>
      </c>
      <c r="AD48" s="415">
        <v>284</v>
      </c>
      <c r="AE48" s="415">
        <v>127</v>
      </c>
      <c r="AF48" s="415">
        <v>15</v>
      </c>
      <c r="AG48" s="415">
        <v>4</v>
      </c>
      <c r="AH48" s="415">
        <v>202</v>
      </c>
      <c r="AI48" s="415">
        <v>250</v>
      </c>
      <c r="AJ48" s="415">
        <v>16</v>
      </c>
      <c r="AK48" s="415">
        <v>39</v>
      </c>
      <c r="AL48" s="415">
        <v>43</v>
      </c>
      <c r="AM48" s="415">
        <v>68</v>
      </c>
      <c r="AN48" s="415">
        <v>43</v>
      </c>
      <c r="AO48" s="415">
        <v>43</v>
      </c>
      <c r="AP48" s="415">
        <v>112</v>
      </c>
      <c r="AQ48" s="415">
        <v>5</v>
      </c>
      <c r="AR48" s="415">
        <v>231</v>
      </c>
      <c r="AS48" s="415">
        <v>18</v>
      </c>
      <c r="AT48" s="418">
        <v>28</v>
      </c>
    </row>
    <row r="49" spans="1:46" ht="9.75" customHeight="1">
      <c r="A49" s="367" t="s">
        <v>658</v>
      </c>
      <c r="B49" s="193">
        <f t="shared" si="12"/>
        <v>748</v>
      </c>
      <c r="C49" s="193">
        <v>24</v>
      </c>
      <c r="D49" s="193">
        <v>18</v>
      </c>
      <c r="E49" s="193">
        <v>15</v>
      </c>
      <c r="F49" s="193">
        <v>2</v>
      </c>
      <c r="G49" s="193">
        <v>125</v>
      </c>
      <c r="H49" s="193">
        <v>41</v>
      </c>
      <c r="I49" s="193">
        <v>3</v>
      </c>
      <c r="J49" s="193">
        <v>1</v>
      </c>
      <c r="K49" s="193">
        <v>40</v>
      </c>
      <c r="L49" s="193">
        <v>116</v>
      </c>
      <c r="M49" s="193">
        <v>8</v>
      </c>
      <c r="N49" s="193">
        <v>33</v>
      </c>
      <c r="O49" s="193">
        <v>23</v>
      </c>
      <c r="P49" s="193">
        <v>57</v>
      </c>
      <c r="Q49" s="193">
        <v>39</v>
      </c>
      <c r="R49" s="193">
        <v>15</v>
      </c>
      <c r="S49" s="193">
        <v>27</v>
      </c>
      <c r="T49" s="193">
        <v>2</v>
      </c>
      <c r="U49" s="193">
        <v>95</v>
      </c>
      <c r="V49" s="193">
        <v>7</v>
      </c>
      <c r="W49" s="338">
        <v>75</v>
      </c>
      <c r="X49" s="339" t="s">
        <v>658</v>
      </c>
      <c r="Y49" s="415">
        <f t="shared" si="13"/>
        <v>477</v>
      </c>
      <c r="Z49" s="415">
        <v>10</v>
      </c>
      <c r="AA49" s="415">
        <v>5</v>
      </c>
      <c r="AB49" s="415">
        <v>5</v>
      </c>
      <c r="AC49" s="415">
        <v>2</v>
      </c>
      <c r="AD49" s="415">
        <v>95</v>
      </c>
      <c r="AE49" s="415">
        <v>29</v>
      </c>
      <c r="AF49" s="415">
        <v>3</v>
      </c>
      <c r="AG49" s="415">
        <v>1</v>
      </c>
      <c r="AH49" s="415">
        <v>36</v>
      </c>
      <c r="AI49" s="415">
        <v>87</v>
      </c>
      <c r="AJ49" s="415">
        <v>5</v>
      </c>
      <c r="AK49" s="415">
        <v>16</v>
      </c>
      <c r="AL49" s="415">
        <v>10</v>
      </c>
      <c r="AM49" s="415">
        <v>22</v>
      </c>
      <c r="AN49" s="415">
        <v>17</v>
      </c>
      <c r="AO49" s="415">
        <v>13</v>
      </c>
      <c r="AP49" s="415">
        <v>23</v>
      </c>
      <c r="AQ49" s="415">
        <v>2</v>
      </c>
      <c r="AR49" s="415">
        <v>78</v>
      </c>
      <c r="AS49" s="415">
        <v>7</v>
      </c>
      <c r="AT49" s="418">
        <v>16</v>
      </c>
    </row>
    <row r="50" spans="1:46" ht="9.75" customHeight="1">
      <c r="A50" s="367" t="s">
        <v>659</v>
      </c>
      <c r="B50" s="193">
        <f t="shared" si="12"/>
        <v>291</v>
      </c>
      <c r="C50" s="193">
        <v>17</v>
      </c>
      <c r="D50" s="193">
        <v>16</v>
      </c>
      <c r="E50" s="193">
        <v>3</v>
      </c>
      <c r="F50" s="193" t="s">
        <v>762</v>
      </c>
      <c r="G50" s="193">
        <v>37</v>
      </c>
      <c r="H50" s="193">
        <v>11</v>
      </c>
      <c r="I50" s="193" t="s">
        <v>762</v>
      </c>
      <c r="J50" s="193" t="s">
        <v>762</v>
      </c>
      <c r="K50" s="193">
        <v>9</v>
      </c>
      <c r="L50" s="193">
        <v>47</v>
      </c>
      <c r="M50" s="193">
        <v>2</v>
      </c>
      <c r="N50" s="193">
        <v>21</v>
      </c>
      <c r="O50" s="193">
        <v>9</v>
      </c>
      <c r="P50" s="193">
        <v>17</v>
      </c>
      <c r="Q50" s="193">
        <v>10</v>
      </c>
      <c r="R50" s="193">
        <v>6</v>
      </c>
      <c r="S50" s="193">
        <v>18</v>
      </c>
      <c r="T50" s="193" t="s">
        <v>762</v>
      </c>
      <c r="U50" s="193">
        <v>19</v>
      </c>
      <c r="V50" s="193">
        <v>5</v>
      </c>
      <c r="W50" s="338">
        <v>60</v>
      </c>
      <c r="X50" s="339" t="s">
        <v>659</v>
      </c>
      <c r="Y50" s="415">
        <f t="shared" si="13"/>
        <v>148</v>
      </c>
      <c r="Z50" s="415">
        <v>4</v>
      </c>
      <c r="AA50" s="415">
        <v>3</v>
      </c>
      <c r="AB50" s="415" t="s">
        <v>762</v>
      </c>
      <c r="AC50" s="415" t="s">
        <v>762</v>
      </c>
      <c r="AD50" s="415">
        <v>27</v>
      </c>
      <c r="AE50" s="415">
        <v>10</v>
      </c>
      <c r="AF50" s="415" t="s">
        <v>762</v>
      </c>
      <c r="AG50" s="415" t="s">
        <v>762</v>
      </c>
      <c r="AH50" s="415">
        <v>9</v>
      </c>
      <c r="AI50" s="415">
        <v>29</v>
      </c>
      <c r="AJ50" s="415">
        <v>2</v>
      </c>
      <c r="AK50" s="415">
        <v>9</v>
      </c>
      <c r="AL50" s="415">
        <v>4</v>
      </c>
      <c r="AM50" s="415">
        <v>7</v>
      </c>
      <c r="AN50" s="415">
        <v>5</v>
      </c>
      <c r="AO50" s="415">
        <v>3</v>
      </c>
      <c r="AP50" s="415">
        <v>13</v>
      </c>
      <c r="AQ50" s="415" t="s">
        <v>762</v>
      </c>
      <c r="AR50" s="415">
        <v>10</v>
      </c>
      <c r="AS50" s="415">
        <v>5</v>
      </c>
      <c r="AT50" s="418">
        <v>11</v>
      </c>
    </row>
    <row r="51" spans="1:46" ht="9.75" customHeight="1">
      <c r="A51" s="367" t="s">
        <v>134</v>
      </c>
      <c r="B51" s="193">
        <f t="shared" si="12"/>
        <v>111</v>
      </c>
      <c r="C51" s="193">
        <v>9</v>
      </c>
      <c r="D51" s="193">
        <v>7</v>
      </c>
      <c r="E51" s="193">
        <v>5</v>
      </c>
      <c r="F51" s="193">
        <v>0</v>
      </c>
      <c r="G51" s="193">
        <v>6</v>
      </c>
      <c r="H51" s="193">
        <v>8</v>
      </c>
      <c r="I51" s="193">
        <v>0</v>
      </c>
      <c r="J51" s="193">
        <v>1</v>
      </c>
      <c r="K51" s="193">
        <v>1</v>
      </c>
      <c r="L51" s="193">
        <v>16</v>
      </c>
      <c r="M51" s="193">
        <v>2</v>
      </c>
      <c r="N51" s="193">
        <v>16</v>
      </c>
      <c r="O51" s="193">
        <v>5</v>
      </c>
      <c r="P51" s="193">
        <v>5</v>
      </c>
      <c r="Q51" s="193">
        <v>4</v>
      </c>
      <c r="R51" s="193">
        <v>1</v>
      </c>
      <c r="S51" s="193">
        <v>6</v>
      </c>
      <c r="T51" s="193">
        <v>0</v>
      </c>
      <c r="U51" s="193">
        <v>6</v>
      </c>
      <c r="V51" s="193">
        <v>1</v>
      </c>
      <c r="W51" s="338">
        <v>19</v>
      </c>
      <c r="X51" s="339" t="s">
        <v>134</v>
      </c>
      <c r="Y51" s="415">
        <f t="shared" si="13"/>
        <v>49</v>
      </c>
      <c r="Z51" s="415">
        <v>1</v>
      </c>
      <c r="AA51" s="415">
        <v>0</v>
      </c>
      <c r="AB51" s="415">
        <v>1</v>
      </c>
      <c r="AC51" s="415">
        <v>0</v>
      </c>
      <c r="AD51" s="415">
        <v>6</v>
      </c>
      <c r="AE51" s="415">
        <v>5</v>
      </c>
      <c r="AF51" s="415">
        <v>0</v>
      </c>
      <c r="AG51" s="415">
        <v>0</v>
      </c>
      <c r="AH51" s="415">
        <v>1</v>
      </c>
      <c r="AI51" s="415">
        <v>9</v>
      </c>
      <c r="AJ51" s="415">
        <v>2</v>
      </c>
      <c r="AK51" s="415">
        <v>6</v>
      </c>
      <c r="AL51" s="415">
        <v>1</v>
      </c>
      <c r="AM51" s="415">
        <v>3</v>
      </c>
      <c r="AN51" s="415">
        <v>2</v>
      </c>
      <c r="AO51" s="415">
        <v>1</v>
      </c>
      <c r="AP51" s="415">
        <v>4</v>
      </c>
      <c r="AQ51" s="415">
        <v>0</v>
      </c>
      <c r="AR51" s="415">
        <v>5</v>
      </c>
      <c r="AS51" s="415">
        <v>1</v>
      </c>
      <c r="AT51" s="418">
        <v>1</v>
      </c>
    </row>
    <row r="52" spans="1:46" ht="4.5" customHeight="1">
      <c r="A52" s="367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338"/>
      <c r="X52" s="339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8"/>
    </row>
    <row r="53" spans="1:47" s="159" customFormat="1" ht="9.75" customHeight="1">
      <c r="A53" s="368" t="s">
        <v>407</v>
      </c>
      <c r="B53" s="142">
        <v>49.37249</v>
      </c>
      <c r="C53" s="142">
        <v>52.86474</v>
      </c>
      <c r="D53" s="142">
        <v>53.22</v>
      </c>
      <c r="E53" s="142">
        <v>53.37042</v>
      </c>
      <c r="F53" s="142">
        <v>53.90107</v>
      </c>
      <c r="G53" s="142">
        <v>51.48348</v>
      </c>
      <c r="H53" s="142">
        <v>48.62763</v>
      </c>
      <c r="I53" s="142">
        <v>46.23545</v>
      </c>
      <c r="J53" s="142">
        <v>45.87618</v>
      </c>
      <c r="K53" s="142">
        <v>51.07238</v>
      </c>
      <c r="L53" s="142">
        <v>47.69219</v>
      </c>
      <c r="M53" s="142">
        <v>48.19722</v>
      </c>
      <c r="N53" s="142">
        <v>55.26434</v>
      </c>
      <c r="O53" s="142">
        <v>52.25769</v>
      </c>
      <c r="P53" s="142">
        <v>45.8939</v>
      </c>
      <c r="Q53" s="142">
        <v>50.47093</v>
      </c>
      <c r="R53" s="142">
        <v>48.69402</v>
      </c>
      <c r="S53" s="142">
        <v>46.42998</v>
      </c>
      <c r="T53" s="142">
        <v>47.94152</v>
      </c>
      <c r="U53" s="142">
        <v>52.51847</v>
      </c>
      <c r="V53" s="142">
        <v>44.17995</v>
      </c>
      <c r="W53" s="340">
        <v>52.79843</v>
      </c>
      <c r="X53" s="341" t="s">
        <v>407</v>
      </c>
      <c r="Y53" s="142">
        <v>48.3501</v>
      </c>
      <c r="Z53" s="142">
        <v>50.44286</v>
      </c>
      <c r="AA53" s="142">
        <v>50.19325</v>
      </c>
      <c r="AB53" s="142">
        <v>50.43388</v>
      </c>
      <c r="AC53" s="142">
        <v>53.90107</v>
      </c>
      <c r="AD53" s="142">
        <v>50.56084</v>
      </c>
      <c r="AE53" s="142">
        <v>48.34324</v>
      </c>
      <c r="AF53" s="142">
        <v>46.19761</v>
      </c>
      <c r="AG53" s="142">
        <v>45.3838</v>
      </c>
      <c r="AH53" s="142">
        <v>50.80275</v>
      </c>
      <c r="AI53" s="142">
        <v>46.67764</v>
      </c>
      <c r="AJ53" s="142">
        <v>47.26113</v>
      </c>
      <c r="AK53" s="142">
        <v>52.29699</v>
      </c>
      <c r="AL53" s="142">
        <v>50.50343</v>
      </c>
      <c r="AM53" s="142">
        <v>41.89443</v>
      </c>
      <c r="AN53" s="142">
        <v>47.98715</v>
      </c>
      <c r="AO53" s="142">
        <v>48.35305</v>
      </c>
      <c r="AP53" s="142">
        <v>45.60125</v>
      </c>
      <c r="AQ53" s="142">
        <v>47.96628</v>
      </c>
      <c r="AR53" s="142">
        <v>52.38557</v>
      </c>
      <c r="AS53" s="142">
        <v>44.17995</v>
      </c>
      <c r="AT53" s="340">
        <v>49.44469</v>
      </c>
      <c r="AU53" s="350"/>
    </row>
    <row r="54" spans="1:46" ht="9.75" customHeight="1">
      <c r="A54" s="344" t="s">
        <v>90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338"/>
      <c r="X54" s="349" t="s">
        <v>90</v>
      </c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8"/>
    </row>
    <row r="55" spans="1:46" ht="9.75" customHeight="1">
      <c r="A55" s="367" t="s">
        <v>190</v>
      </c>
      <c r="B55" s="193">
        <f>SUM(B47:B51)</f>
        <v>6502</v>
      </c>
      <c r="C55" s="193">
        <f aca="true" t="shared" si="14" ref="C55:W55">SUM(C47:C51)</f>
        <v>174</v>
      </c>
      <c r="D55" s="193">
        <f t="shared" si="14"/>
        <v>145</v>
      </c>
      <c r="E55" s="193">
        <f t="shared" si="14"/>
        <v>108</v>
      </c>
      <c r="F55" s="193">
        <f t="shared" si="14"/>
        <v>21</v>
      </c>
      <c r="G55" s="193">
        <f t="shared" si="14"/>
        <v>1161</v>
      </c>
      <c r="H55" s="193">
        <f>SUM(H47:H51)</f>
        <v>460</v>
      </c>
      <c r="I55" s="193">
        <f t="shared" si="14"/>
        <v>31</v>
      </c>
      <c r="J55" s="193">
        <f t="shared" si="14"/>
        <v>21</v>
      </c>
      <c r="K55" s="193">
        <f t="shared" si="14"/>
        <v>712</v>
      </c>
      <c r="L55" s="193">
        <f t="shared" si="14"/>
        <v>884</v>
      </c>
      <c r="M55" s="193">
        <f t="shared" si="14"/>
        <v>88</v>
      </c>
      <c r="N55" s="193">
        <f t="shared" si="14"/>
        <v>227</v>
      </c>
      <c r="O55" s="193">
        <f t="shared" si="14"/>
        <v>209</v>
      </c>
      <c r="P55" s="193">
        <f t="shared" si="14"/>
        <v>359</v>
      </c>
      <c r="Q55" s="193">
        <f t="shared" si="14"/>
        <v>257</v>
      </c>
      <c r="R55" s="193">
        <f t="shared" si="14"/>
        <v>184</v>
      </c>
      <c r="S55" s="193">
        <f t="shared" si="14"/>
        <v>392</v>
      </c>
      <c r="T55" s="193">
        <f t="shared" si="14"/>
        <v>16</v>
      </c>
      <c r="U55" s="193">
        <f t="shared" si="14"/>
        <v>756</v>
      </c>
      <c r="V55" s="193">
        <f t="shared" si="14"/>
        <v>86</v>
      </c>
      <c r="W55" s="338">
        <f t="shared" si="14"/>
        <v>356</v>
      </c>
      <c r="X55" s="339" t="s">
        <v>190</v>
      </c>
      <c r="Y55" s="415">
        <f>SUM(Y47:Y51)</f>
        <v>4862</v>
      </c>
      <c r="Z55" s="415">
        <f aca="true" t="shared" si="15" ref="Z55:AT55">SUM(Z47:Z51)</f>
        <v>94</v>
      </c>
      <c r="AA55" s="415">
        <f t="shared" si="15"/>
        <v>67</v>
      </c>
      <c r="AB55" s="415">
        <f t="shared" si="15"/>
        <v>59</v>
      </c>
      <c r="AC55" s="415">
        <f t="shared" si="15"/>
        <v>21</v>
      </c>
      <c r="AD55" s="415">
        <f t="shared" si="15"/>
        <v>887</v>
      </c>
      <c r="AE55" s="415">
        <f t="shared" si="15"/>
        <v>393</v>
      </c>
      <c r="AF55" s="415">
        <f t="shared" si="15"/>
        <v>31</v>
      </c>
      <c r="AG55" s="415">
        <f>SUM(AG47:AG51)</f>
        <v>16</v>
      </c>
      <c r="AH55" s="415">
        <f t="shared" si="15"/>
        <v>646</v>
      </c>
      <c r="AI55" s="415">
        <f t="shared" si="15"/>
        <v>702</v>
      </c>
      <c r="AJ55" s="415">
        <f t="shared" si="15"/>
        <v>65</v>
      </c>
      <c r="AK55" s="415">
        <f t="shared" si="15"/>
        <v>144</v>
      </c>
      <c r="AL55" s="415">
        <f t="shared" si="15"/>
        <v>127</v>
      </c>
      <c r="AM55" s="415">
        <f t="shared" si="15"/>
        <v>188</v>
      </c>
      <c r="AN55" s="415">
        <f t="shared" si="15"/>
        <v>148</v>
      </c>
      <c r="AO55" s="415">
        <f t="shared" si="15"/>
        <v>163</v>
      </c>
      <c r="AP55" s="415">
        <f t="shared" si="15"/>
        <v>334</v>
      </c>
      <c r="AQ55" s="415">
        <f t="shared" si="15"/>
        <v>16</v>
      </c>
      <c r="AR55" s="415">
        <f t="shared" si="15"/>
        <v>648</v>
      </c>
      <c r="AS55" s="415">
        <f t="shared" si="15"/>
        <v>86</v>
      </c>
      <c r="AT55" s="418">
        <f t="shared" si="15"/>
        <v>94</v>
      </c>
    </row>
    <row r="56" spans="1:46" ht="9.75" customHeight="1">
      <c r="A56" s="367" t="s">
        <v>403</v>
      </c>
      <c r="B56" s="193">
        <f>SUM(B47:B48)</f>
        <v>5352</v>
      </c>
      <c r="C56" s="193">
        <f aca="true" t="shared" si="16" ref="C56:W56">SUM(C47:C48)</f>
        <v>124</v>
      </c>
      <c r="D56" s="193">
        <f t="shared" si="16"/>
        <v>104</v>
      </c>
      <c r="E56" s="193">
        <f t="shared" si="16"/>
        <v>85</v>
      </c>
      <c r="F56" s="193">
        <f t="shared" si="16"/>
        <v>19</v>
      </c>
      <c r="G56" s="193">
        <f t="shared" si="16"/>
        <v>993</v>
      </c>
      <c r="H56" s="193">
        <f>SUM(H47:H48)</f>
        <v>400</v>
      </c>
      <c r="I56" s="193">
        <f t="shared" si="16"/>
        <v>28</v>
      </c>
      <c r="J56" s="193">
        <f t="shared" si="16"/>
        <v>19</v>
      </c>
      <c r="K56" s="193">
        <f t="shared" si="16"/>
        <v>662</v>
      </c>
      <c r="L56" s="193">
        <f t="shared" si="16"/>
        <v>705</v>
      </c>
      <c r="M56" s="193">
        <f t="shared" si="16"/>
        <v>76</v>
      </c>
      <c r="N56" s="193">
        <f t="shared" si="16"/>
        <v>157</v>
      </c>
      <c r="O56" s="193">
        <f t="shared" si="16"/>
        <v>172</v>
      </c>
      <c r="P56" s="193">
        <f t="shared" si="16"/>
        <v>280</v>
      </c>
      <c r="Q56" s="193">
        <f t="shared" si="16"/>
        <v>204</v>
      </c>
      <c r="R56" s="193">
        <f t="shared" si="16"/>
        <v>162</v>
      </c>
      <c r="S56" s="193">
        <f t="shared" si="16"/>
        <v>341</v>
      </c>
      <c r="T56" s="193">
        <f t="shared" si="16"/>
        <v>14</v>
      </c>
      <c r="U56" s="193">
        <f t="shared" si="16"/>
        <v>636</v>
      </c>
      <c r="V56" s="193">
        <f t="shared" si="16"/>
        <v>73</v>
      </c>
      <c r="W56" s="338">
        <f t="shared" si="16"/>
        <v>202</v>
      </c>
      <c r="X56" s="339" t="s">
        <v>403</v>
      </c>
      <c r="Y56" s="415">
        <f>SUM(Y47:Y48)</f>
        <v>4188</v>
      </c>
      <c r="Z56" s="415">
        <f aca="true" t="shared" si="17" ref="Z56:AT56">SUM(Z47:Z48)</f>
        <v>79</v>
      </c>
      <c r="AA56" s="415">
        <f t="shared" si="17"/>
        <v>59</v>
      </c>
      <c r="AB56" s="415">
        <f t="shared" si="17"/>
        <v>53</v>
      </c>
      <c r="AC56" s="415">
        <f t="shared" si="17"/>
        <v>19</v>
      </c>
      <c r="AD56" s="415">
        <f t="shared" si="17"/>
        <v>759</v>
      </c>
      <c r="AE56" s="415">
        <f t="shared" si="17"/>
        <v>349</v>
      </c>
      <c r="AF56" s="415">
        <f t="shared" si="17"/>
        <v>28</v>
      </c>
      <c r="AG56" s="415">
        <f>SUM(AG47:AG48)</f>
        <v>15</v>
      </c>
      <c r="AH56" s="415">
        <f t="shared" si="17"/>
        <v>600</v>
      </c>
      <c r="AI56" s="415">
        <f t="shared" si="17"/>
        <v>577</v>
      </c>
      <c r="AJ56" s="415">
        <f t="shared" si="17"/>
        <v>56</v>
      </c>
      <c r="AK56" s="415">
        <f t="shared" si="17"/>
        <v>113</v>
      </c>
      <c r="AL56" s="415">
        <f t="shared" si="17"/>
        <v>112</v>
      </c>
      <c r="AM56" s="415">
        <f t="shared" si="17"/>
        <v>156</v>
      </c>
      <c r="AN56" s="415">
        <f t="shared" si="17"/>
        <v>124</v>
      </c>
      <c r="AO56" s="415">
        <f t="shared" si="17"/>
        <v>146</v>
      </c>
      <c r="AP56" s="415">
        <f t="shared" si="17"/>
        <v>294</v>
      </c>
      <c r="AQ56" s="415">
        <f t="shared" si="17"/>
        <v>14</v>
      </c>
      <c r="AR56" s="415">
        <f t="shared" si="17"/>
        <v>555</v>
      </c>
      <c r="AS56" s="415">
        <f t="shared" si="17"/>
        <v>73</v>
      </c>
      <c r="AT56" s="418">
        <f t="shared" si="17"/>
        <v>66</v>
      </c>
    </row>
    <row r="57" spans="1:46" ht="9.75" customHeight="1">
      <c r="A57" s="367" t="s">
        <v>191</v>
      </c>
      <c r="B57" s="193">
        <f>SUM(B49:B51)</f>
        <v>1150</v>
      </c>
      <c r="C57" s="193">
        <f aca="true" t="shared" si="18" ref="C57:W57">SUM(C49:C51)</f>
        <v>50</v>
      </c>
      <c r="D57" s="193">
        <f t="shared" si="18"/>
        <v>41</v>
      </c>
      <c r="E57" s="193">
        <f t="shared" si="18"/>
        <v>23</v>
      </c>
      <c r="F57" s="193">
        <f t="shared" si="18"/>
        <v>2</v>
      </c>
      <c r="G57" s="193">
        <f t="shared" si="18"/>
        <v>168</v>
      </c>
      <c r="H57" s="193">
        <f>SUM(H49:H51)</f>
        <v>60</v>
      </c>
      <c r="I57" s="193">
        <f t="shared" si="18"/>
        <v>3</v>
      </c>
      <c r="J57" s="193">
        <f t="shared" si="18"/>
        <v>2</v>
      </c>
      <c r="K57" s="193">
        <f t="shared" si="18"/>
        <v>50</v>
      </c>
      <c r="L57" s="193">
        <f t="shared" si="18"/>
        <v>179</v>
      </c>
      <c r="M57" s="193">
        <f t="shared" si="18"/>
        <v>12</v>
      </c>
      <c r="N57" s="193">
        <f t="shared" si="18"/>
        <v>70</v>
      </c>
      <c r="O57" s="193">
        <f t="shared" si="18"/>
        <v>37</v>
      </c>
      <c r="P57" s="193">
        <f t="shared" si="18"/>
        <v>79</v>
      </c>
      <c r="Q57" s="193">
        <f t="shared" si="18"/>
        <v>53</v>
      </c>
      <c r="R57" s="193">
        <f t="shared" si="18"/>
        <v>22</v>
      </c>
      <c r="S57" s="193">
        <f t="shared" si="18"/>
        <v>51</v>
      </c>
      <c r="T57" s="193">
        <f t="shared" si="18"/>
        <v>2</v>
      </c>
      <c r="U57" s="193">
        <f t="shared" si="18"/>
        <v>120</v>
      </c>
      <c r="V57" s="193">
        <f t="shared" si="18"/>
        <v>13</v>
      </c>
      <c r="W57" s="338">
        <f t="shared" si="18"/>
        <v>154</v>
      </c>
      <c r="X57" s="339" t="s">
        <v>191</v>
      </c>
      <c r="Y57" s="415">
        <f>SUM(Y49:Y51)</f>
        <v>674</v>
      </c>
      <c r="Z57" s="415">
        <f aca="true" t="shared" si="19" ref="Z57:AT57">SUM(Z49:Z51)</f>
        <v>15</v>
      </c>
      <c r="AA57" s="415">
        <f t="shared" si="19"/>
        <v>8</v>
      </c>
      <c r="AB57" s="415">
        <f t="shared" si="19"/>
        <v>6</v>
      </c>
      <c r="AC57" s="415">
        <f t="shared" si="19"/>
        <v>2</v>
      </c>
      <c r="AD57" s="415">
        <f t="shared" si="19"/>
        <v>128</v>
      </c>
      <c r="AE57" s="415">
        <f t="shared" si="19"/>
        <v>44</v>
      </c>
      <c r="AF57" s="415">
        <f t="shared" si="19"/>
        <v>3</v>
      </c>
      <c r="AG57" s="415">
        <f>SUM(AG49:AG51)</f>
        <v>1</v>
      </c>
      <c r="AH57" s="415">
        <f t="shared" si="19"/>
        <v>46</v>
      </c>
      <c r="AI57" s="415">
        <f t="shared" si="19"/>
        <v>125</v>
      </c>
      <c r="AJ57" s="415">
        <f t="shared" si="19"/>
        <v>9</v>
      </c>
      <c r="AK57" s="415">
        <f t="shared" si="19"/>
        <v>31</v>
      </c>
      <c r="AL57" s="415">
        <f t="shared" si="19"/>
        <v>15</v>
      </c>
      <c r="AM57" s="415">
        <f t="shared" si="19"/>
        <v>32</v>
      </c>
      <c r="AN57" s="415">
        <f t="shared" si="19"/>
        <v>24</v>
      </c>
      <c r="AO57" s="415">
        <f t="shared" si="19"/>
        <v>17</v>
      </c>
      <c r="AP57" s="415">
        <f t="shared" si="19"/>
        <v>40</v>
      </c>
      <c r="AQ57" s="415">
        <f t="shared" si="19"/>
        <v>2</v>
      </c>
      <c r="AR57" s="415">
        <f t="shared" si="19"/>
        <v>93</v>
      </c>
      <c r="AS57" s="415">
        <f t="shared" si="19"/>
        <v>13</v>
      </c>
      <c r="AT57" s="418">
        <f t="shared" si="19"/>
        <v>28</v>
      </c>
    </row>
    <row r="58" spans="1:46" ht="10.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338"/>
      <c r="X58" s="339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8"/>
    </row>
    <row r="59" spans="1:46" s="29" customFormat="1" ht="9.75" customHeight="1">
      <c r="A59" s="361" t="s">
        <v>194</v>
      </c>
      <c r="B59" s="193">
        <f>SUM(B61:B77)</f>
        <v>31649</v>
      </c>
      <c r="C59" s="193">
        <f aca="true" t="shared" si="20" ref="C59:W59">SUM(C61:C77)</f>
        <v>384</v>
      </c>
      <c r="D59" s="193">
        <f t="shared" si="20"/>
        <v>361</v>
      </c>
      <c r="E59" s="193">
        <f t="shared" si="20"/>
        <v>114</v>
      </c>
      <c r="F59" s="193">
        <f t="shared" si="20"/>
        <v>10</v>
      </c>
      <c r="G59" s="193">
        <f t="shared" si="20"/>
        <v>877</v>
      </c>
      <c r="H59" s="193">
        <f>SUM(H61:H77)</f>
        <v>2428</v>
      </c>
      <c r="I59" s="193">
        <f t="shared" si="20"/>
        <v>72</v>
      </c>
      <c r="J59" s="193">
        <f t="shared" si="20"/>
        <v>130</v>
      </c>
      <c r="K59" s="193">
        <f t="shared" si="20"/>
        <v>622</v>
      </c>
      <c r="L59" s="193">
        <f t="shared" si="20"/>
        <v>6383</v>
      </c>
      <c r="M59" s="193">
        <f t="shared" si="20"/>
        <v>860</v>
      </c>
      <c r="N59" s="193">
        <f t="shared" si="20"/>
        <v>436</v>
      </c>
      <c r="O59" s="193">
        <f t="shared" si="20"/>
        <v>531</v>
      </c>
      <c r="P59" s="193">
        <f t="shared" si="20"/>
        <v>3027</v>
      </c>
      <c r="Q59" s="193">
        <f t="shared" si="20"/>
        <v>1665</v>
      </c>
      <c r="R59" s="193">
        <f t="shared" si="20"/>
        <v>1760</v>
      </c>
      <c r="S59" s="193">
        <f t="shared" si="20"/>
        <v>8269</v>
      </c>
      <c r="T59" s="193">
        <f t="shared" si="20"/>
        <v>194</v>
      </c>
      <c r="U59" s="193">
        <f t="shared" si="20"/>
        <v>1997</v>
      </c>
      <c r="V59" s="193">
        <f t="shared" si="20"/>
        <v>956</v>
      </c>
      <c r="W59" s="338">
        <f t="shared" si="20"/>
        <v>934</v>
      </c>
      <c r="X59" s="339" t="s">
        <v>194</v>
      </c>
      <c r="Y59" s="415">
        <f>SUM(Y61:Y77)</f>
        <v>28553</v>
      </c>
      <c r="Z59" s="415">
        <f aca="true" t="shared" si="21" ref="Z59:AT59">SUM(Z61:Z77)</f>
        <v>245</v>
      </c>
      <c r="AA59" s="415">
        <f t="shared" si="21"/>
        <v>222</v>
      </c>
      <c r="AB59" s="415">
        <f t="shared" si="21"/>
        <v>45</v>
      </c>
      <c r="AC59" s="415">
        <f t="shared" si="21"/>
        <v>10</v>
      </c>
      <c r="AD59" s="415">
        <f t="shared" si="21"/>
        <v>763</v>
      </c>
      <c r="AE59" s="415">
        <f t="shared" si="21"/>
        <v>2248</v>
      </c>
      <c r="AF59" s="415">
        <f t="shared" si="21"/>
        <v>71</v>
      </c>
      <c r="AG59" s="415">
        <f>SUM(AG61:AG77)</f>
        <v>109</v>
      </c>
      <c r="AH59" s="415">
        <f t="shared" si="21"/>
        <v>591</v>
      </c>
      <c r="AI59" s="415">
        <f t="shared" si="21"/>
        <v>6044</v>
      </c>
      <c r="AJ59" s="415">
        <f t="shared" si="21"/>
        <v>829</v>
      </c>
      <c r="AK59" s="415">
        <f t="shared" si="21"/>
        <v>335</v>
      </c>
      <c r="AL59" s="415">
        <f t="shared" si="21"/>
        <v>436</v>
      </c>
      <c r="AM59" s="415">
        <f t="shared" si="21"/>
        <v>2484</v>
      </c>
      <c r="AN59" s="415">
        <f t="shared" si="21"/>
        <v>1206</v>
      </c>
      <c r="AO59" s="415">
        <f t="shared" si="21"/>
        <v>1606</v>
      </c>
      <c r="AP59" s="415">
        <f t="shared" si="21"/>
        <v>8114</v>
      </c>
      <c r="AQ59" s="415">
        <f t="shared" si="21"/>
        <v>193</v>
      </c>
      <c r="AR59" s="415">
        <f t="shared" si="21"/>
        <v>1812</v>
      </c>
      <c r="AS59" s="415">
        <f t="shared" si="21"/>
        <v>956</v>
      </c>
      <c r="AT59" s="418">
        <f t="shared" si="21"/>
        <v>456</v>
      </c>
    </row>
    <row r="60" spans="1:46" s="29" customFormat="1" ht="1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338"/>
      <c r="X60" s="339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8"/>
    </row>
    <row r="61" spans="1:46" ht="9.75" customHeight="1">
      <c r="A61" s="367" t="s">
        <v>192</v>
      </c>
      <c r="B61" s="193">
        <f>SUM(C61,E61:W61)</f>
        <v>585</v>
      </c>
      <c r="C61" s="193">
        <v>2</v>
      </c>
      <c r="D61" s="193">
        <v>2</v>
      </c>
      <c r="E61" s="193" t="s">
        <v>762</v>
      </c>
      <c r="F61" s="193" t="s">
        <v>762</v>
      </c>
      <c r="G61" s="193">
        <v>8</v>
      </c>
      <c r="H61" s="193">
        <v>15</v>
      </c>
      <c r="I61" s="193">
        <v>1</v>
      </c>
      <c r="J61" s="193">
        <v>2</v>
      </c>
      <c r="K61" s="193">
        <v>18</v>
      </c>
      <c r="L61" s="193">
        <v>210</v>
      </c>
      <c r="M61" s="193">
        <v>9</v>
      </c>
      <c r="N61" s="193">
        <v>3</v>
      </c>
      <c r="O61" s="193">
        <v>5</v>
      </c>
      <c r="P61" s="193">
        <v>182</v>
      </c>
      <c r="Q61" s="193">
        <v>16</v>
      </c>
      <c r="R61" s="193">
        <v>14</v>
      </c>
      <c r="S61" s="193">
        <v>39</v>
      </c>
      <c r="T61" s="193">
        <v>5</v>
      </c>
      <c r="U61" s="193">
        <v>18</v>
      </c>
      <c r="V61" s="193">
        <v>12</v>
      </c>
      <c r="W61" s="338">
        <v>26</v>
      </c>
      <c r="X61" s="339" t="s">
        <v>192</v>
      </c>
      <c r="Y61" s="415">
        <f>SUM(Z61,AB61:AT61)</f>
        <v>573</v>
      </c>
      <c r="Z61" s="415">
        <v>2</v>
      </c>
      <c r="AA61" s="415">
        <v>2</v>
      </c>
      <c r="AB61" s="415" t="s">
        <v>762</v>
      </c>
      <c r="AC61" s="415" t="s">
        <v>762</v>
      </c>
      <c r="AD61" s="415">
        <v>8</v>
      </c>
      <c r="AE61" s="415">
        <v>12</v>
      </c>
      <c r="AF61" s="415">
        <v>1</v>
      </c>
      <c r="AG61" s="415">
        <v>2</v>
      </c>
      <c r="AH61" s="415">
        <v>18</v>
      </c>
      <c r="AI61" s="415">
        <v>210</v>
      </c>
      <c r="AJ61" s="415">
        <v>9</v>
      </c>
      <c r="AK61" s="415">
        <v>3</v>
      </c>
      <c r="AL61" s="415">
        <v>5</v>
      </c>
      <c r="AM61" s="415">
        <v>182</v>
      </c>
      <c r="AN61" s="415">
        <v>16</v>
      </c>
      <c r="AO61" s="415">
        <v>14</v>
      </c>
      <c r="AP61" s="415">
        <v>39</v>
      </c>
      <c r="AQ61" s="415">
        <v>5</v>
      </c>
      <c r="AR61" s="415">
        <v>15</v>
      </c>
      <c r="AS61" s="415">
        <v>12</v>
      </c>
      <c r="AT61" s="418">
        <v>20</v>
      </c>
    </row>
    <row r="62" spans="1:46" ht="9.75" customHeight="1">
      <c r="A62" s="367" t="s">
        <v>647</v>
      </c>
      <c r="B62" s="193">
        <f aca="true" t="shared" si="22" ref="B62:B77">SUM(C62,E62:W62)</f>
        <v>1926</v>
      </c>
      <c r="C62" s="193">
        <v>33</v>
      </c>
      <c r="D62" s="193">
        <v>32</v>
      </c>
      <c r="E62" s="193" t="s">
        <v>762</v>
      </c>
      <c r="F62" s="193" t="s">
        <v>762</v>
      </c>
      <c r="G62" s="193">
        <v>17</v>
      </c>
      <c r="H62" s="193">
        <v>177</v>
      </c>
      <c r="I62" s="193">
        <v>3</v>
      </c>
      <c r="J62" s="193">
        <v>7</v>
      </c>
      <c r="K62" s="193">
        <v>40</v>
      </c>
      <c r="L62" s="193">
        <v>392</v>
      </c>
      <c r="M62" s="193">
        <v>86</v>
      </c>
      <c r="N62" s="193">
        <v>22</v>
      </c>
      <c r="O62" s="193">
        <v>18</v>
      </c>
      <c r="P62" s="193">
        <v>248</v>
      </c>
      <c r="Q62" s="193">
        <v>76</v>
      </c>
      <c r="R62" s="193">
        <v>120</v>
      </c>
      <c r="S62" s="193">
        <v>481</v>
      </c>
      <c r="T62" s="193">
        <v>21</v>
      </c>
      <c r="U62" s="193">
        <v>61</v>
      </c>
      <c r="V62" s="193">
        <v>91</v>
      </c>
      <c r="W62" s="338">
        <v>33</v>
      </c>
      <c r="X62" s="339" t="s">
        <v>647</v>
      </c>
      <c r="Y62" s="415">
        <f aca="true" t="shared" si="23" ref="Y62:Y77">SUM(Z62,AB62:AT62)</f>
        <v>1885</v>
      </c>
      <c r="Z62" s="415">
        <v>32</v>
      </c>
      <c r="AA62" s="415">
        <v>31</v>
      </c>
      <c r="AB62" s="415" t="s">
        <v>762</v>
      </c>
      <c r="AC62" s="415" t="s">
        <v>762</v>
      </c>
      <c r="AD62" s="415">
        <v>17</v>
      </c>
      <c r="AE62" s="415">
        <v>171</v>
      </c>
      <c r="AF62" s="415">
        <v>3</v>
      </c>
      <c r="AG62" s="415">
        <v>6</v>
      </c>
      <c r="AH62" s="415">
        <v>39</v>
      </c>
      <c r="AI62" s="415">
        <v>388</v>
      </c>
      <c r="AJ62" s="415">
        <v>85</v>
      </c>
      <c r="AK62" s="415">
        <v>22</v>
      </c>
      <c r="AL62" s="415">
        <v>16</v>
      </c>
      <c r="AM62" s="415">
        <v>246</v>
      </c>
      <c r="AN62" s="415">
        <v>73</v>
      </c>
      <c r="AO62" s="415">
        <v>120</v>
      </c>
      <c r="AP62" s="415">
        <v>479</v>
      </c>
      <c r="AQ62" s="415">
        <v>21</v>
      </c>
      <c r="AR62" s="415">
        <v>56</v>
      </c>
      <c r="AS62" s="415">
        <v>91</v>
      </c>
      <c r="AT62" s="418">
        <v>20</v>
      </c>
    </row>
    <row r="63" spans="1:46" ht="9.75" customHeight="1">
      <c r="A63" s="367" t="s">
        <v>648</v>
      </c>
      <c r="B63" s="193">
        <f t="shared" si="22"/>
        <v>2092</v>
      </c>
      <c r="C63" s="193">
        <v>20</v>
      </c>
      <c r="D63" s="193">
        <v>19</v>
      </c>
      <c r="E63" s="193">
        <v>3</v>
      </c>
      <c r="F63" s="193">
        <v>1</v>
      </c>
      <c r="G63" s="193">
        <v>32</v>
      </c>
      <c r="H63" s="193">
        <v>166</v>
      </c>
      <c r="I63" s="193">
        <v>8</v>
      </c>
      <c r="J63" s="193">
        <v>15</v>
      </c>
      <c r="K63" s="193">
        <v>47</v>
      </c>
      <c r="L63" s="193">
        <v>410</v>
      </c>
      <c r="M63" s="193">
        <v>56</v>
      </c>
      <c r="N63" s="193">
        <v>22</v>
      </c>
      <c r="O63" s="193">
        <v>41</v>
      </c>
      <c r="P63" s="193">
        <v>159</v>
      </c>
      <c r="Q63" s="193">
        <v>86</v>
      </c>
      <c r="R63" s="193">
        <v>125</v>
      </c>
      <c r="S63" s="193">
        <v>669</v>
      </c>
      <c r="T63" s="193">
        <v>21</v>
      </c>
      <c r="U63" s="193">
        <v>72</v>
      </c>
      <c r="V63" s="193">
        <v>91</v>
      </c>
      <c r="W63" s="338">
        <v>48</v>
      </c>
      <c r="X63" s="339" t="s">
        <v>648</v>
      </c>
      <c r="Y63" s="415">
        <f t="shared" si="23"/>
        <v>2016</v>
      </c>
      <c r="Z63" s="415">
        <v>17</v>
      </c>
      <c r="AA63" s="415">
        <v>16</v>
      </c>
      <c r="AB63" s="415">
        <v>1</v>
      </c>
      <c r="AC63" s="415">
        <v>1</v>
      </c>
      <c r="AD63" s="415">
        <v>32</v>
      </c>
      <c r="AE63" s="415">
        <v>155</v>
      </c>
      <c r="AF63" s="415">
        <v>8</v>
      </c>
      <c r="AG63" s="415">
        <v>14</v>
      </c>
      <c r="AH63" s="415">
        <v>47</v>
      </c>
      <c r="AI63" s="415">
        <v>406</v>
      </c>
      <c r="AJ63" s="415">
        <v>56</v>
      </c>
      <c r="AK63" s="415">
        <v>21</v>
      </c>
      <c r="AL63" s="415">
        <v>37</v>
      </c>
      <c r="AM63" s="415">
        <v>152</v>
      </c>
      <c r="AN63" s="415">
        <v>74</v>
      </c>
      <c r="AO63" s="415">
        <v>124</v>
      </c>
      <c r="AP63" s="415">
        <v>665</v>
      </c>
      <c r="AQ63" s="415">
        <v>20</v>
      </c>
      <c r="AR63" s="415">
        <v>67</v>
      </c>
      <c r="AS63" s="415">
        <v>91</v>
      </c>
      <c r="AT63" s="418">
        <v>28</v>
      </c>
    </row>
    <row r="64" spans="1:46" ht="9.75" customHeight="1">
      <c r="A64" s="367" t="s">
        <v>649</v>
      </c>
      <c r="B64" s="193">
        <f t="shared" si="22"/>
        <v>2142</v>
      </c>
      <c r="C64" s="193">
        <v>32</v>
      </c>
      <c r="D64" s="193">
        <v>28</v>
      </c>
      <c r="E64" s="193">
        <v>9</v>
      </c>
      <c r="F64" s="193" t="s">
        <v>762</v>
      </c>
      <c r="G64" s="193">
        <v>37</v>
      </c>
      <c r="H64" s="193">
        <v>139</v>
      </c>
      <c r="I64" s="193">
        <v>6</v>
      </c>
      <c r="J64" s="193">
        <v>16</v>
      </c>
      <c r="K64" s="193">
        <v>37</v>
      </c>
      <c r="L64" s="193">
        <v>429</v>
      </c>
      <c r="M64" s="193">
        <v>82</v>
      </c>
      <c r="N64" s="193">
        <v>13</v>
      </c>
      <c r="O64" s="193">
        <v>37</v>
      </c>
      <c r="P64" s="193">
        <v>150</v>
      </c>
      <c r="Q64" s="193">
        <v>118</v>
      </c>
      <c r="R64" s="193">
        <v>119</v>
      </c>
      <c r="S64" s="193">
        <v>679</v>
      </c>
      <c r="T64" s="193">
        <v>19</v>
      </c>
      <c r="U64" s="193">
        <v>94</v>
      </c>
      <c r="V64" s="193">
        <v>78</v>
      </c>
      <c r="W64" s="338">
        <v>48</v>
      </c>
      <c r="X64" s="339" t="s">
        <v>649</v>
      </c>
      <c r="Y64" s="415">
        <f t="shared" si="23"/>
        <v>2032</v>
      </c>
      <c r="Z64" s="415">
        <v>26</v>
      </c>
      <c r="AA64" s="415">
        <v>22</v>
      </c>
      <c r="AB64" s="415">
        <v>6</v>
      </c>
      <c r="AC64" s="415" t="s">
        <v>762</v>
      </c>
      <c r="AD64" s="415">
        <v>34</v>
      </c>
      <c r="AE64" s="415">
        <v>126</v>
      </c>
      <c r="AF64" s="415">
        <v>6</v>
      </c>
      <c r="AG64" s="415">
        <v>8</v>
      </c>
      <c r="AH64" s="415">
        <v>36</v>
      </c>
      <c r="AI64" s="415">
        <v>423</v>
      </c>
      <c r="AJ64" s="415">
        <v>79</v>
      </c>
      <c r="AK64" s="415">
        <v>13</v>
      </c>
      <c r="AL64" s="415">
        <v>33</v>
      </c>
      <c r="AM64" s="415">
        <v>141</v>
      </c>
      <c r="AN64" s="415">
        <v>99</v>
      </c>
      <c r="AO64" s="415">
        <v>116</v>
      </c>
      <c r="AP64" s="415">
        <v>671</v>
      </c>
      <c r="AQ64" s="415">
        <v>19</v>
      </c>
      <c r="AR64" s="415">
        <v>88</v>
      </c>
      <c r="AS64" s="415">
        <v>78</v>
      </c>
      <c r="AT64" s="418">
        <v>30</v>
      </c>
    </row>
    <row r="65" spans="1:46" ht="9.75" customHeight="1">
      <c r="A65" s="367" t="s">
        <v>650</v>
      </c>
      <c r="B65" s="193">
        <f t="shared" si="22"/>
        <v>2646</v>
      </c>
      <c r="C65" s="193">
        <v>21</v>
      </c>
      <c r="D65" s="193">
        <v>19</v>
      </c>
      <c r="E65" s="193">
        <v>8</v>
      </c>
      <c r="F65" s="193">
        <v>2</v>
      </c>
      <c r="G65" s="193">
        <v>70</v>
      </c>
      <c r="H65" s="193">
        <v>147</v>
      </c>
      <c r="I65" s="193">
        <v>5</v>
      </c>
      <c r="J65" s="193">
        <v>10</v>
      </c>
      <c r="K65" s="193">
        <v>62</v>
      </c>
      <c r="L65" s="193">
        <v>526</v>
      </c>
      <c r="M65" s="193">
        <v>78</v>
      </c>
      <c r="N65" s="193">
        <v>29</v>
      </c>
      <c r="O65" s="193">
        <v>48</v>
      </c>
      <c r="P65" s="193">
        <v>218</v>
      </c>
      <c r="Q65" s="193">
        <v>150</v>
      </c>
      <c r="R65" s="193">
        <v>189</v>
      </c>
      <c r="S65" s="193">
        <v>767</v>
      </c>
      <c r="T65" s="193">
        <v>13</v>
      </c>
      <c r="U65" s="193">
        <v>140</v>
      </c>
      <c r="V65" s="193">
        <v>103</v>
      </c>
      <c r="W65" s="338">
        <v>60</v>
      </c>
      <c r="X65" s="339" t="s">
        <v>650</v>
      </c>
      <c r="Y65" s="415">
        <f t="shared" si="23"/>
        <v>2486</v>
      </c>
      <c r="Z65" s="415">
        <v>19</v>
      </c>
      <c r="AA65" s="415">
        <v>17</v>
      </c>
      <c r="AB65" s="415">
        <v>4</v>
      </c>
      <c r="AC65" s="415">
        <v>2</v>
      </c>
      <c r="AD65" s="415">
        <v>62</v>
      </c>
      <c r="AE65" s="415">
        <v>140</v>
      </c>
      <c r="AF65" s="415">
        <v>5</v>
      </c>
      <c r="AG65" s="415">
        <v>10</v>
      </c>
      <c r="AH65" s="415">
        <v>62</v>
      </c>
      <c r="AI65" s="415">
        <v>506</v>
      </c>
      <c r="AJ65" s="415">
        <v>77</v>
      </c>
      <c r="AK65" s="415">
        <v>29</v>
      </c>
      <c r="AL65" s="415">
        <v>39</v>
      </c>
      <c r="AM65" s="415">
        <v>193</v>
      </c>
      <c r="AN65" s="415">
        <v>126</v>
      </c>
      <c r="AO65" s="415">
        <v>175</v>
      </c>
      <c r="AP65" s="415">
        <v>762</v>
      </c>
      <c r="AQ65" s="415">
        <v>13</v>
      </c>
      <c r="AR65" s="415">
        <v>121</v>
      </c>
      <c r="AS65" s="415">
        <v>103</v>
      </c>
      <c r="AT65" s="418">
        <v>38</v>
      </c>
    </row>
    <row r="66" spans="1:46" ht="3" customHeight="1">
      <c r="A66" s="367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338"/>
      <c r="X66" s="339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8"/>
    </row>
    <row r="67" spans="1:46" ht="9.75" customHeight="1">
      <c r="A67" s="367" t="s">
        <v>651</v>
      </c>
      <c r="B67" s="193">
        <f t="shared" si="22"/>
        <v>3464</v>
      </c>
      <c r="C67" s="193">
        <v>24</v>
      </c>
      <c r="D67" s="193">
        <v>22</v>
      </c>
      <c r="E67" s="193">
        <v>4</v>
      </c>
      <c r="F67" s="193" t="s">
        <v>762</v>
      </c>
      <c r="G67" s="193">
        <v>123</v>
      </c>
      <c r="H67" s="193">
        <v>234</v>
      </c>
      <c r="I67" s="193">
        <v>8</v>
      </c>
      <c r="J67" s="193">
        <v>19</v>
      </c>
      <c r="K67" s="193">
        <v>52</v>
      </c>
      <c r="L67" s="193">
        <v>678</v>
      </c>
      <c r="M67" s="193">
        <v>101</v>
      </c>
      <c r="N67" s="193">
        <v>34</v>
      </c>
      <c r="O67" s="193">
        <v>72</v>
      </c>
      <c r="P67" s="193">
        <v>288</v>
      </c>
      <c r="Q67" s="193">
        <v>125</v>
      </c>
      <c r="R67" s="193">
        <v>227</v>
      </c>
      <c r="S67" s="193">
        <v>1066</v>
      </c>
      <c r="T67" s="193">
        <v>32</v>
      </c>
      <c r="U67" s="193">
        <v>181</v>
      </c>
      <c r="V67" s="193">
        <v>123</v>
      </c>
      <c r="W67" s="338">
        <v>73</v>
      </c>
      <c r="X67" s="339" t="s">
        <v>651</v>
      </c>
      <c r="Y67" s="415">
        <f t="shared" si="23"/>
        <v>3240</v>
      </c>
      <c r="Z67" s="415">
        <v>15</v>
      </c>
      <c r="AA67" s="415">
        <v>13</v>
      </c>
      <c r="AB67" s="415">
        <v>1</v>
      </c>
      <c r="AC67" s="415" t="s">
        <v>762</v>
      </c>
      <c r="AD67" s="415">
        <v>103</v>
      </c>
      <c r="AE67" s="415">
        <v>219</v>
      </c>
      <c r="AF67" s="415">
        <v>8</v>
      </c>
      <c r="AG67" s="415">
        <v>16</v>
      </c>
      <c r="AH67" s="415">
        <v>51</v>
      </c>
      <c r="AI67" s="415">
        <v>647</v>
      </c>
      <c r="AJ67" s="415">
        <v>99</v>
      </c>
      <c r="AK67" s="415">
        <v>32</v>
      </c>
      <c r="AL67" s="415">
        <v>64</v>
      </c>
      <c r="AM67" s="415">
        <v>254</v>
      </c>
      <c r="AN67" s="415">
        <v>94</v>
      </c>
      <c r="AO67" s="415">
        <v>216</v>
      </c>
      <c r="AP67" s="415">
        <v>1055</v>
      </c>
      <c r="AQ67" s="415">
        <v>32</v>
      </c>
      <c r="AR67" s="415">
        <v>161</v>
      </c>
      <c r="AS67" s="415">
        <v>123</v>
      </c>
      <c r="AT67" s="418">
        <v>50</v>
      </c>
    </row>
    <row r="68" spans="1:46" ht="9.75" customHeight="1">
      <c r="A68" s="367" t="s">
        <v>652</v>
      </c>
      <c r="B68" s="193">
        <f t="shared" si="22"/>
        <v>4083</v>
      </c>
      <c r="C68" s="193">
        <v>43</v>
      </c>
      <c r="D68" s="193">
        <v>40</v>
      </c>
      <c r="E68" s="193">
        <v>12</v>
      </c>
      <c r="F68" s="193">
        <v>3</v>
      </c>
      <c r="G68" s="193">
        <v>127</v>
      </c>
      <c r="H68" s="193">
        <v>270</v>
      </c>
      <c r="I68" s="193">
        <v>12</v>
      </c>
      <c r="J68" s="193">
        <v>20</v>
      </c>
      <c r="K68" s="193">
        <v>101</v>
      </c>
      <c r="L68" s="193">
        <v>791</v>
      </c>
      <c r="M68" s="193">
        <v>119</v>
      </c>
      <c r="N68" s="193">
        <v>44</v>
      </c>
      <c r="O68" s="193">
        <v>88</v>
      </c>
      <c r="P68" s="193">
        <v>306</v>
      </c>
      <c r="Q68" s="193">
        <v>172</v>
      </c>
      <c r="R68" s="193">
        <v>286</v>
      </c>
      <c r="S68" s="193">
        <v>1149</v>
      </c>
      <c r="T68" s="193">
        <v>27</v>
      </c>
      <c r="U68" s="193">
        <v>249</v>
      </c>
      <c r="V68" s="193">
        <v>167</v>
      </c>
      <c r="W68" s="338">
        <v>97</v>
      </c>
      <c r="X68" s="339" t="s">
        <v>652</v>
      </c>
      <c r="Y68" s="415">
        <f t="shared" si="23"/>
        <v>3818</v>
      </c>
      <c r="Z68" s="415">
        <v>27</v>
      </c>
      <c r="AA68" s="415">
        <v>24</v>
      </c>
      <c r="AB68" s="415">
        <v>7</v>
      </c>
      <c r="AC68" s="415">
        <v>3</v>
      </c>
      <c r="AD68" s="415">
        <v>116</v>
      </c>
      <c r="AE68" s="415">
        <v>255</v>
      </c>
      <c r="AF68" s="415">
        <v>12</v>
      </c>
      <c r="AG68" s="415">
        <v>15</v>
      </c>
      <c r="AH68" s="415">
        <v>99</v>
      </c>
      <c r="AI68" s="415">
        <v>767</v>
      </c>
      <c r="AJ68" s="415">
        <v>115</v>
      </c>
      <c r="AK68" s="415">
        <v>39</v>
      </c>
      <c r="AL68" s="415">
        <v>73</v>
      </c>
      <c r="AM68" s="415">
        <v>269</v>
      </c>
      <c r="AN68" s="415">
        <v>132</v>
      </c>
      <c r="AO68" s="415">
        <v>274</v>
      </c>
      <c r="AP68" s="415">
        <v>1130</v>
      </c>
      <c r="AQ68" s="415">
        <v>27</v>
      </c>
      <c r="AR68" s="415">
        <v>231</v>
      </c>
      <c r="AS68" s="415">
        <v>167</v>
      </c>
      <c r="AT68" s="418">
        <v>60</v>
      </c>
    </row>
    <row r="69" spans="1:46" ht="9.75" customHeight="1">
      <c r="A69" s="367" t="s">
        <v>653</v>
      </c>
      <c r="B69" s="193">
        <f t="shared" si="22"/>
        <v>3641</v>
      </c>
      <c r="C69" s="193">
        <v>49</v>
      </c>
      <c r="D69" s="193">
        <v>44</v>
      </c>
      <c r="E69" s="193">
        <v>4</v>
      </c>
      <c r="F69" s="193">
        <v>1</v>
      </c>
      <c r="G69" s="193">
        <v>126</v>
      </c>
      <c r="H69" s="193">
        <v>240</v>
      </c>
      <c r="I69" s="193">
        <v>7</v>
      </c>
      <c r="J69" s="193">
        <v>17</v>
      </c>
      <c r="K69" s="193">
        <v>91</v>
      </c>
      <c r="L69" s="193">
        <v>787</v>
      </c>
      <c r="M69" s="193">
        <v>107</v>
      </c>
      <c r="N69" s="193">
        <v>40</v>
      </c>
      <c r="O69" s="193">
        <v>69</v>
      </c>
      <c r="P69" s="193">
        <v>294</v>
      </c>
      <c r="Q69" s="193">
        <v>176</v>
      </c>
      <c r="R69" s="193">
        <v>205</v>
      </c>
      <c r="S69" s="193">
        <v>1033</v>
      </c>
      <c r="T69" s="193">
        <v>22</v>
      </c>
      <c r="U69" s="193">
        <v>209</v>
      </c>
      <c r="V69" s="193">
        <v>96</v>
      </c>
      <c r="W69" s="338">
        <v>68</v>
      </c>
      <c r="X69" s="339" t="s">
        <v>653</v>
      </c>
      <c r="Y69" s="415">
        <f t="shared" si="23"/>
        <v>3342</v>
      </c>
      <c r="Z69" s="415">
        <v>34</v>
      </c>
      <c r="AA69" s="415">
        <v>29</v>
      </c>
      <c r="AB69" s="415">
        <v>1</v>
      </c>
      <c r="AC69" s="415">
        <v>1</v>
      </c>
      <c r="AD69" s="415">
        <v>111</v>
      </c>
      <c r="AE69" s="415">
        <v>223</v>
      </c>
      <c r="AF69" s="415">
        <v>7</v>
      </c>
      <c r="AG69" s="415">
        <v>16</v>
      </c>
      <c r="AH69" s="415">
        <v>85</v>
      </c>
      <c r="AI69" s="415">
        <v>750</v>
      </c>
      <c r="AJ69" s="415">
        <v>103</v>
      </c>
      <c r="AK69" s="415">
        <v>35</v>
      </c>
      <c r="AL69" s="415">
        <v>59</v>
      </c>
      <c r="AM69" s="415">
        <v>242</v>
      </c>
      <c r="AN69" s="415">
        <v>138</v>
      </c>
      <c r="AO69" s="415">
        <v>184</v>
      </c>
      <c r="AP69" s="415">
        <v>1004</v>
      </c>
      <c r="AQ69" s="415">
        <v>22</v>
      </c>
      <c r="AR69" s="415">
        <v>196</v>
      </c>
      <c r="AS69" s="415">
        <v>96</v>
      </c>
      <c r="AT69" s="418">
        <v>35</v>
      </c>
    </row>
    <row r="70" spans="1:46" ht="9.75" customHeight="1">
      <c r="A70" s="367" t="s">
        <v>654</v>
      </c>
      <c r="B70" s="193">
        <f t="shared" si="22"/>
        <v>3510</v>
      </c>
      <c r="C70" s="193">
        <v>40</v>
      </c>
      <c r="D70" s="193">
        <v>39</v>
      </c>
      <c r="E70" s="193">
        <v>10</v>
      </c>
      <c r="F70" s="193">
        <v>1</v>
      </c>
      <c r="G70" s="193">
        <v>83</v>
      </c>
      <c r="H70" s="193">
        <v>258</v>
      </c>
      <c r="I70" s="193">
        <v>10</v>
      </c>
      <c r="J70" s="193">
        <v>10</v>
      </c>
      <c r="K70" s="193">
        <v>68</v>
      </c>
      <c r="L70" s="193">
        <v>717</v>
      </c>
      <c r="M70" s="193">
        <v>112</v>
      </c>
      <c r="N70" s="193">
        <v>56</v>
      </c>
      <c r="O70" s="193">
        <v>52</v>
      </c>
      <c r="P70" s="193">
        <v>270</v>
      </c>
      <c r="Q70" s="193">
        <v>179</v>
      </c>
      <c r="R70" s="193">
        <v>232</v>
      </c>
      <c r="S70" s="193">
        <v>983</v>
      </c>
      <c r="T70" s="193">
        <v>22</v>
      </c>
      <c r="U70" s="193">
        <v>248</v>
      </c>
      <c r="V70" s="193">
        <v>78</v>
      </c>
      <c r="W70" s="338">
        <v>81</v>
      </c>
      <c r="X70" s="339" t="s">
        <v>654</v>
      </c>
      <c r="Y70" s="415">
        <f t="shared" si="23"/>
        <v>3206</v>
      </c>
      <c r="Z70" s="415">
        <v>19</v>
      </c>
      <c r="AA70" s="415">
        <v>18</v>
      </c>
      <c r="AB70" s="415">
        <v>6</v>
      </c>
      <c r="AC70" s="415">
        <v>1</v>
      </c>
      <c r="AD70" s="415">
        <v>73</v>
      </c>
      <c r="AE70" s="415">
        <v>238</v>
      </c>
      <c r="AF70" s="415">
        <v>9</v>
      </c>
      <c r="AG70" s="415">
        <v>9</v>
      </c>
      <c r="AH70" s="415">
        <v>65</v>
      </c>
      <c r="AI70" s="415">
        <v>688</v>
      </c>
      <c r="AJ70" s="415">
        <v>106</v>
      </c>
      <c r="AK70" s="415">
        <v>47</v>
      </c>
      <c r="AL70" s="415">
        <v>44</v>
      </c>
      <c r="AM70" s="415">
        <v>215</v>
      </c>
      <c r="AN70" s="415">
        <v>142</v>
      </c>
      <c r="AO70" s="415">
        <v>212</v>
      </c>
      <c r="AP70" s="415">
        <v>959</v>
      </c>
      <c r="AQ70" s="415">
        <v>22</v>
      </c>
      <c r="AR70" s="415">
        <v>233</v>
      </c>
      <c r="AS70" s="415">
        <v>78</v>
      </c>
      <c r="AT70" s="418">
        <v>40</v>
      </c>
    </row>
    <row r="71" spans="1:46" ht="9.75" customHeight="1">
      <c r="A71" s="367" t="s">
        <v>655</v>
      </c>
      <c r="B71" s="193">
        <f t="shared" si="22"/>
        <v>2967</v>
      </c>
      <c r="C71" s="193">
        <v>33</v>
      </c>
      <c r="D71" s="193">
        <v>32</v>
      </c>
      <c r="E71" s="193">
        <v>17</v>
      </c>
      <c r="F71" s="193">
        <v>1</v>
      </c>
      <c r="G71" s="193">
        <v>85</v>
      </c>
      <c r="H71" s="193">
        <v>296</v>
      </c>
      <c r="I71" s="193">
        <v>9</v>
      </c>
      <c r="J71" s="193">
        <v>7</v>
      </c>
      <c r="K71" s="193">
        <v>55</v>
      </c>
      <c r="L71" s="193">
        <v>627</v>
      </c>
      <c r="M71" s="193">
        <v>50</v>
      </c>
      <c r="N71" s="193">
        <v>38</v>
      </c>
      <c r="O71" s="193">
        <v>36</v>
      </c>
      <c r="P71" s="193">
        <v>291</v>
      </c>
      <c r="Q71" s="193">
        <v>188</v>
      </c>
      <c r="R71" s="193">
        <v>135</v>
      </c>
      <c r="S71" s="193">
        <v>706</v>
      </c>
      <c r="T71" s="193">
        <v>8</v>
      </c>
      <c r="U71" s="193">
        <v>240</v>
      </c>
      <c r="V71" s="193">
        <v>66</v>
      </c>
      <c r="W71" s="338">
        <v>79</v>
      </c>
      <c r="X71" s="339" t="s">
        <v>655</v>
      </c>
      <c r="Y71" s="415">
        <f t="shared" si="23"/>
        <v>2605</v>
      </c>
      <c r="Z71" s="415">
        <v>20</v>
      </c>
      <c r="AA71" s="415">
        <v>19</v>
      </c>
      <c r="AB71" s="415">
        <v>7</v>
      </c>
      <c r="AC71" s="415">
        <v>1</v>
      </c>
      <c r="AD71" s="415">
        <v>67</v>
      </c>
      <c r="AE71" s="415">
        <v>270</v>
      </c>
      <c r="AF71" s="415">
        <v>9</v>
      </c>
      <c r="AG71" s="415">
        <v>7</v>
      </c>
      <c r="AH71" s="415">
        <v>54</v>
      </c>
      <c r="AI71" s="415">
        <v>583</v>
      </c>
      <c r="AJ71" s="415">
        <v>48</v>
      </c>
      <c r="AK71" s="415">
        <v>31</v>
      </c>
      <c r="AL71" s="415">
        <v>27</v>
      </c>
      <c r="AM71" s="415">
        <v>209</v>
      </c>
      <c r="AN71" s="415">
        <v>136</v>
      </c>
      <c r="AO71" s="415">
        <v>109</v>
      </c>
      <c r="AP71" s="415">
        <v>687</v>
      </c>
      <c r="AQ71" s="415">
        <v>8</v>
      </c>
      <c r="AR71" s="415">
        <v>224</v>
      </c>
      <c r="AS71" s="415">
        <v>66</v>
      </c>
      <c r="AT71" s="418">
        <v>42</v>
      </c>
    </row>
    <row r="72" spans="1:46" ht="3" customHeight="1">
      <c r="A72" s="367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338"/>
      <c r="X72" s="339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8"/>
    </row>
    <row r="73" spans="1:46" ht="9.75" customHeight="1">
      <c r="A73" s="367" t="s">
        <v>656</v>
      </c>
      <c r="B73" s="193">
        <f t="shared" si="22"/>
        <v>2432</v>
      </c>
      <c r="C73" s="193">
        <v>44</v>
      </c>
      <c r="D73" s="193">
        <v>43</v>
      </c>
      <c r="E73" s="193">
        <v>17</v>
      </c>
      <c r="F73" s="193" t="s">
        <v>762</v>
      </c>
      <c r="G73" s="193">
        <v>82</v>
      </c>
      <c r="H73" s="193">
        <v>297</v>
      </c>
      <c r="I73" s="193">
        <v>3</v>
      </c>
      <c r="J73" s="193">
        <v>6</v>
      </c>
      <c r="K73" s="193">
        <v>31</v>
      </c>
      <c r="L73" s="193">
        <v>451</v>
      </c>
      <c r="M73" s="193">
        <v>34</v>
      </c>
      <c r="N73" s="193">
        <v>41</v>
      </c>
      <c r="O73" s="193">
        <v>35</v>
      </c>
      <c r="P73" s="193">
        <v>316</v>
      </c>
      <c r="Q73" s="193">
        <v>158</v>
      </c>
      <c r="R73" s="193">
        <v>58</v>
      </c>
      <c r="S73" s="193">
        <v>474</v>
      </c>
      <c r="T73" s="193" t="s">
        <v>762</v>
      </c>
      <c r="U73" s="193">
        <v>268</v>
      </c>
      <c r="V73" s="193">
        <v>22</v>
      </c>
      <c r="W73" s="338">
        <v>95</v>
      </c>
      <c r="X73" s="339" t="s">
        <v>656</v>
      </c>
      <c r="Y73" s="415">
        <f t="shared" si="23"/>
        <v>1979</v>
      </c>
      <c r="Z73" s="415">
        <v>24</v>
      </c>
      <c r="AA73" s="415">
        <v>23</v>
      </c>
      <c r="AB73" s="415">
        <v>5</v>
      </c>
      <c r="AC73" s="415" t="s">
        <v>762</v>
      </c>
      <c r="AD73" s="415">
        <v>61</v>
      </c>
      <c r="AE73" s="415">
        <v>279</v>
      </c>
      <c r="AF73" s="415">
        <v>3</v>
      </c>
      <c r="AG73" s="415">
        <v>5</v>
      </c>
      <c r="AH73" s="415">
        <v>20</v>
      </c>
      <c r="AI73" s="415">
        <v>403</v>
      </c>
      <c r="AJ73" s="415">
        <v>29</v>
      </c>
      <c r="AK73" s="415">
        <v>24</v>
      </c>
      <c r="AL73" s="415">
        <v>21</v>
      </c>
      <c r="AM73" s="415">
        <v>221</v>
      </c>
      <c r="AN73" s="415">
        <v>99</v>
      </c>
      <c r="AO73" s="415">
        <v>40</v>
      </c>
      <c r="AP73" s="415">
        <v>454</v>
      </c>
      <c r="AQ73" s="415" t="s">
        <v>762</v>
      </c>
      <c r="AR73" s="415">
        <v>233</v>
      </c>
      <c r="AS73" s="415">
        <v>22</v>
      </c>
      <c r="AT73" s="418">
        <v>36</v>
      </c>
    </row>
    <row r="74" spans="1:46" ht="9.75" customHeight="1">
      <c r="A74" s="367" t="s">
        <v>657</v>
      </c>
      <c r="B74" s="193">
        <f t="shared" si="22"/>
        <v>1420</v>
      </c>
      <c r="C74" s="193">
        <v>20</v>
      </c>
      <c r="D74" s="193">
        <v>18</v>
      </c>
      <c r="E74" s="193">
        <v>16</v>
      </c>
      <c r="F74" s="193" t="s">
        <v>762</v>
      </c>
      <c r="G74" s="193">
        <v>54</v>
      </c>
      <c r="H74" s="193">
        <v>133</v>
      </c>
      <c r="I74" s="193" t="s">
        <v>762</v>
      </c>
      <c r="J74" s="193">
        <v>1</v>
      </c>
      <c r="K74" s="193">
        <v>15</v>
      </c>
      <c r="L74" s="193">
        <v>251</v>
      </c>
      <c r="M74" s="193">
        <v>21</v>
      </c>
      <c r="N74" s="193">
        <v>45</v>
      </c>
      <c r="O74" s="193">
        <v>19</v>
      </c>
      <c r="P74" s="193">
        <v>214</v>
      </c>
      <c r="Q74" s="193">
        <v>130</v>
      </c>
      <c r="R74" s="193">
        <v>30</v>
      </c>
      <c r="S74" s="193">
        <v>177</v>
      </c>
      <c r="T74" s="193">
        <v>2</v>
      </c>
      <c r="U74" s="193">
        <v>174</v>
      </c>
      <c r="V74" s="193">
        <v>20</v>
      </c>
      <c r="W74" s="338">
        <v>98</v>
      </c>
      <c r="X74" s="339" t="s">
        <v>657</v>
      </c>
      <c r="Y74" s="415">
        <f t="shared" si="23"/>
        <v>1015</v>
      </c>
      <c r="Z74" s="415">
        <v>8</v>
      </c>
      <c r="AA74" s="415">
        <v>6</v>
      </c>
      <c r="AB74" s="415">
        <v>5</v>
      </c>
      <c r="AC74" s="415" t="s">
        <v>762</v>
      </c>
      <c r="AD74" s="415">
        <v>49</v>
      </c>
      <c r="AE74" s="415">
        <v>117</v>
      </c>
      <c r="AF74" s="415" t="s">
        <v>762</v>
      </c>
      <c r="AG74" s="415">
        <v>1</v>
      </c>
      <c r="AH74" s="415">
        <v>12</v>
      </c>
      <c r="AI74" s="415">
        <v>197</v>
      </c>
      <c r="AJ74" s="415">
        <v>19</v>
      </c>
      <c r="AK74" s="415">
        <v>24</v>
      </c>
      <c r="AL74" s="415">
        <v>13</v>
      </c>
      <c r="AM74" s="415">
        <v>129</v>
      </c>
      <c r="AN74" s="415">
        <v>56</v>
      </c>
      <c r="AO74" s="415">
        <v>11</v>
      </c>
      <c r="AP74" s="415">
        <v>167</v>
      </c>
      <c r="AQ74" s="415">
        <v>2</v>
      </c>
      <c r="AR74" s="415">
        <v>155</v>
      </c>
      <c r="AS74" s="415">
        <v>20</v>
      </c>
      <c r="AT74" s="418">
        <v>30</v>
      </c>
    </row>
    <row r="75" spans="1:46" ht="9.75" customHeight="1">
      <c r="A75" s="367" t="s">
        <v>658</v>
      </c>
      <c r="B75" s="193">
        <f t="shared" si="22"/>
        <v>471</v>
      </c>
      <c r="C75" s="193">
        <v>14</v>
      </c>
      <c r="D75" s="193">
        <v>14</v>
      </c>
      <c r="E75" s="193">
        <v>3</v>
      </c>
      <c r="F75" s="193" t="s">
        <v>762</v>
      </c>
      <c r="G75" s="193">
        <v>24</v>
      </c>
      <c r="H75" s="193">
        <v>41</v>
      </c>
      <c r="I75" s="193" t="s">
        <v>762</v>
      </c>
      <c r="J75" s="193" t="s">
        <v>762</v>
      </c>
      <c r="K75" s="193">
        <v>4</v>
      </c>
      <c r="L75" s="193">
        <v>71</v>
      </c>
      <c r="M75" s="193">
        <v>3</v>
      </c>
      <c r="N75" s="193">
        <v>25</v>
      </c>
      <c r="O75" s="193">
        <v>8</v>
      </c>
      <c r="P75" s="193">
        <v>56</v>
      </c>
      <c r="Q75" s="193">
        <v>66</v>
      </c>
      <c r="R75" s="193">
        <v>11</v>
      </c>
      <c r="S75" s="193">
        <v>35</v>
      </c>
      <c r="T75" s="193">
        <v>1</v>
      </c>
      <c r="U75" s="193">
        <v>33</v>
      </c>
      <c r="V75" s="193">
        <v>6</v>
      </c>
      <c r="W75" s="338">
        <v>70</v>
      </c>
      <c r="X75" s="339" t="s">
        <v>658</v>
      </c>
      <c r="Y75" s="415">
        <f t="shared" si="23"/>
        <v>259</v>
      </c>
      <c r="Z75" s="415">
        <v>1</v>
      </c>
      <c r="AA75" s="415">
        <v>1</v>
      </c>
      <c r="AB75" s="415">
        <v>2</v>
      </c>
      <c r="AC75" s="415" t="s">
        <v>762</v>
      </c>
      <c r="AD75" s="415">
        <v>21</v>
      </c>
      <c r="AE75" s="415">
        <v>33</v>
      </c>
      <c r="AF75" s="415" t="s">
        <v>762</v>
      </c>
      <c r="AG75" s="415" t="s">
        <v>762</v>
      </c>
      <c r="AH75" s="415">
        <v>2</v>
      </c>
      <c r="AI75" s="415">
        <v>53</v>
      </c>
      <c r="AJ75" s="415">
        <v>2</v>
      </c>
      <c r="AK75" s="415">
        <v>10</v>
      </c>
      <c r="AL75" s="415">
        <v>4</v>
      </c>
      <c r="AM75" s="415">
        <v>21</v>
      </c>
      <c r="AN75" s="415">
        <v>19</v>
      </c>
      <c r="AO75" s="415">
        <v>5</v>
      </c>
      <c r="AP75" s="415">
        <v>32</v>
      </c>
      <c r="AQ75" s="415">
        <v>1</v>
      </c>
      <c r="AR75" s="415">
        <v>27</v>
      </c>
      <c r="AS75" s="415">
        <v>6</v>
      </c>
      <c r="AT75" s="418">
        <v>20</v>
      </c>
    </row>
    <row r="76" spans="1:46" ht="9.75" customHeight="1">
      <c r="A76" s="367" t="s">
        <v>659</v>
      </c>
      <c r="B76" s="193">
        <f t="shared" si="22"/>
        <v>180</v>
      </c>
      <c r="C76" s="193">
        <v>6</v>
      </c>
      <c r="D76" s="193">
        <v>6</v>
      </c>
      <c r="E76" s="193">
        <v>5</v>
      </c>
      <c r="F76" s="193" t="s">
        <v>762</v>
      </c>
      <c r="G76" s="193">
        <v>6</v>
      </c>
      <c r="H76" s="193">
        <v>9</v>
      </c>
      <c r="I76" s="193" t="s">
        <v>762</v>
      </c>
      <c r="J76" s="193" t="s">
        <v>762</v>
      </c>
      <c r="K76" s="193">
        <v>1</v>
      </c>
      <c r="L76" s="193">
        <v>26</v>
      </c>
      <c r="M76" s="193">
        <v>1</v>
      </c>
      <c r="N76" s="193">
        <v>13</v>
      </c>
      <c r="O76" s="193">
        <v>2</v>
      </c>
      <c r="P76" s="193">
        <v>30</v>
      </c>
      <c r="Q76" s="193">
        <v>18</v>
      </c>
      <c r="R76" s="193">
        <v>4</v>
      </c>
      <c r="S76" s="193">
        <v>9</v>
      </c>
      <c r="T76" s="193">
        <v>1</v>
      </c>
      <c r="U76" s="193">
        <v>8</v>
      </c>
      <c r="V76" s="193">
        <v>3</v>
      </c>
      <c r="W76" s="338">
        <v>38</v>
      </c>
      <c r="X76" s="339" t="s">
        <v>659</v>
      </c>
      <c r="Y76" s="415">
        <f t="shared" si="23"/>
        <v>69</v>
      </c>
      <c r="Z76" s="415">
        <v>1</v>
      </c>
      <c r="AA76" s="415">
        <v>1</v>
      </c>
      <c r="AB76" s="415" t="s">
        <v>762</v>
      </c>
      <c r="AC76" s="415" t="s">
        <v>762</v>
      </c>
      <c r="AD76" s="415">
        <v>6</v>
      </c>
      <c r="AE76" s="415">
        <v>6</v>
      </c>
      <c r="AF76" s="415" t="s">
        <v>762</v>
      </c>
      <c r="AG76" s="415" t="s">
        <v>762</v>
      </c>
      <c r="AH76" s="415">
        <v>1</v>
      </c>
      <c r="AI76" s="415">
        <v>14</v>
      </c>
      <c r="AJ76" s="415">
        <v>1</v>
      </c>
      <c r="AK76" s="415">
        <v>4</v>
      </c>
      <c r="AL76" s="415">
        <v>1</v>
      </c>
      <c r="AM76" s="415">
        <v>9</v>
      </c>
      <c r="AN76" s="415">
        <v>1</v>
      </c>
      <c r="AO76" s="415">
        <v>3</v>
      </c>
      <c r="AP76" s="415">
        <v>8</v>
      </c>
      <c r="AQ76" s="415">
        <v>1</v>
      </c>
      <c r="AR76" s="415">
        <v>4</v>
      </c>
      <c r="AS76" s="415">
        <v>3</v>
      </c>
      <c r="AT76" s="418">
        <v>6</v>
      </c>
    </row>
    <row r="77" spans="1:46" ht="9.75" customHeight="1">
      <c r="A77" s="367" t="s">
        <v>134</v>
      </c>
      <c r="B77" s="193">
        <f t="shared" si="22"/>
        <v>90</v>
      </c>
      <c r="C77" s="193">
        <v>3</v>
      </c>
      <c r="D77" s="193">
        <v>3</v>
      </c>
      <c r="E77" s="193">
        <v>6</v>
      </c>
      <c r="F77" s="193">
        <v>1</v>
      </c>
      <c r="G77" s="193">
        <v>3</v>
      </c>
      <c r="H77" s="193">
        <v>6</v>
      </c>
      <c r="I77" s="193">
        <v>0</v>
      </c>
      <c r="J77" s="193">
        <v>0</v>
      </c>
      <c r="K77" s="193">
        <v>0</v>
      </c>
      <c r="L77" s="193">
        <v>17</v>
      </c>
      <c r="M77" s="193">
        <v>1</v>
      </c>
      <c r="N77" s="193">
        <v>11</v>
      </c>
      <c r="O77" s="193">
        <v>1</v>
      </c>
      <c r="P77" s="193">
        <v>5</v>
      </c>
      <c r="Q77" s="193">
        <v>7</v>
      </c>
      <c r="R77" s="193">
        <v>5</v>
      </c>
      <c r="S77" s="193">
        <v>2</v>
      </c>
      <c r="T77" s="193">
        <v>0</v>
      </c>
      <c r="U77" s="193">
        <v>2</v>
      </c>
      <c r="V77" s="193">
        <v>0</v>
      </c>
      <c r="W77" s="338">
        <v>20</v>
      </c>
      <c r="X77" s="339" t="s">
        <v>134</v>
      </c>
      <c r="Y77" s="415">
        <f t="shared" si="23"/>
        <v>28</v>
      </c>
      <c r="Z77" s="415" t="s">
        <v>762</v>
      </c>
      <c r="AA77" s="415" t="s">
        <v>762</v>
      </c>
      <c r="AB77" s="415" t="s">
        <v>762</v>
      </c>
      <c r="AC77" s="415">
        <v>1</v>
      </c>
      <c r="AD77" s="415">
        <v>3</v>
      </c>
      <c r="AE77" s="415">
        <v>4</v>
      </c>
      <c r="AF77" s="415">
        <v>0</v>
      </c>
      <c r="AG77" s="415">
        <v>0</v>
      </c>
      <c r="AH77" s="415">
        <v>0</v>
      </c>
      <c r="AI77" s="415">
        <v>9</v>
      </c>
      <c r="AJ77" s="415">
        <v>1</v>
      </c>
      <c r="AK77" s="415">
        <v>1</v>
      </c>
      <c r="AL77" s="415">
        <v>0</v>
      </c>
      <c r="AM77" s="415">
        <v>1</v>
      </c>
      <c r="AN77" s="415">
        <v>1</v>
      </c>
      <c r="AO77" s="415">
        <v>3</v>
      </c>
      <c r="AP77" s="415">
        <v>2</v>
      </c>
      <c r="AQ77" s="415">
        <v>0</v>
      </c>
      <c r="AR77" s="415">
        <v>1</v>
      </c>
      <c r="AS77" s="415">
        <v>0</v>
      </c>
      <c r="AT77" s="418">
        <v>1</v>
      </c>
    </row>
    <row r="78" spans="1:46" ht="4.5" customHeight="1">
      <c r="A78" s="367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338"/>
      <c r="X78" s="339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15"/>
      <c r="AO78" s="415"/>
      <c r="AP78" s="415"/>
      <c r="AQ78" s="415"/>
      <c r="AR78" s="415"/>
      <c r="AS78" s="415"/>
      <c r="AT78" s="418"/>
    </row>
    <row r="79" spans="1:47" s="159" customFormat="1" ht="9.75" customHeight="1">
      <c r="A79" s="368" t="s">
        <v>407</v>
      </c>
      <c r="B79" s="142">
        <v>48.19876</v>
      </c>
      <c r="C79" s="142">
        <v>50.55469</v>
      </c>
      <c r="D79" s="142">
        <v>50.77424</v>
      </c>
      <c r="E79" s="142">
        <v>59.23684</v>
      </c>
      <c r="F79" s="142">
        <v>50.9</v>
      </c>
      <c r="G79" s="142">
        <v>51.51026</v>
      </c>
      <c r="H79" s="142">
        <v>50.10091</v>
      </c>
      <c r="I79" s="142">
        <v>45.80556</v>
      </c>
      <c r="J79" s="142">
        <v>43.52308</v>
      </c>
      <c r="K79" s="142">
        <v>46.24116</v>
      </c>
      <c r="L79" s="142">
        <v>47.49828</v>
      </c>
      <c r="M79" s="142">
        <v>44.77674</v>
      </c>
      <c r="N79" s="142">
        <v>54.87156</v>
      </c>
      <c r="O79" s="142">
        <v>47.7354</v>
      </c>
      <c r="P79" s="142">
        <v>48.27536</v>
      </c>
      <c r="Q79" s="142">
        <v>51.57808</v>
      </c>
      <c r="R79" s="142">
        <v>45.94886</v>
      </c>
      <c r="S79" s="142">
        <v>46.42381</v>
      </c>
      <c r="T79" s="142">
        <v>41.78351</v>
      </c>
      <c r="U79" s="142">
        <v>52.94967</v>
      </c>
      <c r="V79" s="142">
        <v>43.56485</v>
      </c>
      <c r="W79" s="340">
        <v>54.6242</v>
      </c>
      <c r="X79" s="341" t="s">
        <v>407</v>
      </c>
      <c r="Y79" s="142">
        <v>47.066</v>
      </c>
      <c r="Z79" s="142">
        <v>45.57755</v>
      </c>
      <c r="AA79" s="142">
        <v>45.41892</v>
      </c>
      <c r="AB79" s="142">
        <v>54.65556</v>
      </c>
      <c r="AC79" s="142">
        <v>50.9</v>
      </c>
      <c r="AD79" s="142">
        <v>50.96789</v>
      </c>
      <c r="AE79" s="142">
        <v>49.8403</v>
      </c>
      <c r="AF79" s="142">
        <v>45.61268</v>
      </c>
      <c r="AG79" s="142">
        <v>44.07798</v>
      </c>
      <c r="AH79" s="142">
        <v>45.53384</v>
      </c>
      <c r="AI79" s="142">
        <v>46.8266</v>
      </c>
      <c r="AJ79" s="142">
        <v>44.42159</v>
      </c>
      <c r="AK79" s="142">
        <v>50.42537</v>
      </c>
      <c r="AL79" s="142">
        <v>46.47706</v>
      </c>
      <c r="AM79" s="142">
        <v>45.53704</v>
      </c>
      <c r="AN79" s="142">
        <v>48.47595</v>
      </c>
      <c r="AO79" s="142">
        <v>44.82752</v>
      </c>
      <c r="AP79" s="142">
        <v>46.27335</v>
      </c>
      <c r="AQ79" s="142">
        <v>41.86788</v>
      </c>
      <c r="AR79" s="142">
        <v>52.78532</v>
      </c>
      <c r="AS79" s="142">
        <v>43.56485</v>
      </c>
      <c r="AT79" s="340">
        <v>49.23026</v>
      </c>
      <c r="AU79" s="350"/>
    </row>
    <row r="80" spans="1:46" ht="9.75" customHeight="1">
      <c r="A80" s="344" t="s">
        <v>90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202"/>
      <c r="X80" s="349" t="s">
        <v>90</v>
      </c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8"/>
    </row>
    <row r="81" spans="1:46" ht="9.75" customHeight="1">
      <c r="A81" s="367" t="s">
        <v>190</v>
      </c>
      <c r="B81" s="196">
        <f>SUM(B73:B77)</f>
        <v>4593</v>
      </c>
      <c r="C81" s="196">
        <f aca="true" t="shared" si="24" ref="C81:W81">SUM(C73:C77)</f>
        <v>87</v>
      </c>
      <c r="D81" s="196">
        <f t="shared" si="24"/>
        <v>84</v>
      </c>
      <c r="E81" s="196">
        <f t="shared" si="24"/>
        <v>47</v>
      </c>
      <c r="F81" s="196">
        <f t="shared" si="24"/>
        <v>1</v>
      </c>
      <c r="G81" s="196">
        <f t="shared" si="24"/>
        <v>169</v>
      </c>
      <c r="H81" s="196">
        <f>SUM(H73:H77)</f>
        <v>486</v>
      </c>
      <c r="I81" s="196">
        <f t="shared" si="24"/>
        <v>3</v>
      </c>
      <c r="J81" s="196">
        <f t="shared" si="24"/>
        <v>7</v>
      </c>
      <c r="K81" s="196">
        <f t="shared" si="24"/>
        <v>51</v>
      </c>
      <c r="L81" s="196">
        <f t="shared" si="24"/>
        <v>816</v>
      </c>
      <c r="M81" s="196">
        <f t="shared" si="24"/>
        <v>60</v>
      </c>
      <c r="N81" s="196">
        <f t="shared" si="24"/>
        <v>135</v>
      </c>
      <c r="O81" s="196">
        <f t="shared" si="24"/>
        <v>65</v>
      </c>
      <c r="P81" s="196">
        <f t="shared" si="24"/>
        <v>621</v>
      </c>
      <c r="Q81" s="196">
        <f t="shared" si="24"/>
        <v>379</v>
      </c>
      <c r="R81" s="196">
        <f t="shared" si="24"/>
        <v>108</v>
      </c>
      <c r="S81" s="196">
        <f t="shared" si="24"/>
        <v>697</v>
      </c>
      <c r="T81" s="196">
        <f t="shared" si="24"/>
        <v>4</v>
      </c>
      <c r="U81" s="196">
        <f t="shared" si="24"/>
        <v>485</v>
      </c>
      <c r="V81" s="196">
        <f t="shared" si="24"/>
        <v>51</v>
      </c>
      <c r="W81" s="202">
        <f t="shared" si="24"/>
        <v>321</v>
      </c>
      <c r="X81" s="339" t="s">
        <v>190</v>
      </c>
      <c r="Y81" s="415">
        <f>SUM(Y73:Y77)</f>
        <v>3350</v>
      </c>
      <c r="Z81" s="415">
        <f aca="true" t="shared" si="25" ref="Z81:AT81">SUM(Z73:Z77)</f>
        <v>34</v>
      </c>
      <c r="AA81" s="415">
        <f t="shared" si="25"/>
        <v>31</v>
      </c>
      <c r="AB81" s="415">
        <f t="shared" si="25"/>
        <v>12</v>
      </c>
      <c r="AC81" s="415">
        <f t="shared" si="25"/>
        <v>1</v>
      </c>
      <c r="AD81" s="415">
        <f t="shared" si="25"/>
        <v>140</v>
      </c>
      <c r="AE81" s="415">
        <f t="shared" si="25"/>
        <v>439</v>
      </c>
      <c r="AF81" s="415">
        <f t="shared" si="25"/>
        <v>3</v>
      </c>
      <c r="AG81" s="415">
        <f>SUM(AG73:AG77)</f>
        <v>6</v>
      </c>
      <c r="AH81" s="415">
        <f t="shared" si="25"/>
        <v>35</v>
      </c>
      <c r="AI81" s="415">
        <f t="shared" si="25"/>
        <v>676</v>
      </c>
      <c r="AJ81" s="415">
        <f t="shared" si="25"/>
        <v>52</v>
      </c>
      <c r="AK81" s="415">
        <f t="shared" si="25"/>
        <v>63</v>
      </c>
      <c r="AL81" s="415">
        <f t="shared" si="25"/>
        <v>39</v>
      </c>
      <c r="AM81" s="415">
        <f t="shared" si="25"/>
        <v>381</v>
      </c>
      <c r="AN81" s="415">
        <f t="shared" si="25"/>
        <v>176</v>
      </c>
      <c r="AO81" s="415">
        <f t="shared" si="25"/>
        <v>62</v>
      </c>
      <c r="AP81" s="415">
        <f t="shared" si="25"/>
        <v>663</v>
      </c>
      <c r="AQ81" s="415">
        <f t="shared" si="25"/>
        <v>4</v>
      </c>
      <c r="AR81" s="415">
        <f t="shared" si="25"/>
        <v>420</v>
      </c>
      <c r="AS81" s="415">
        <f t="shared" si="25"/>
        <v>51</v>
      </c>
      <c r="AT81" s="418">
        <f t="shared" si="25"/>
        <v>93</v>
      </c>
    </row>
    <row r="82" spans="1:46" ht="9.75" customHeight="1">
      <c r="A82" s="367" t="s">
        <v>403</v>
      </c>
      <c r="B82" s="196">
        <f>SUM(B73:B74)</f>
        <v>3852</v>
      </c>
      <c r="C82" s="196">
        <f aca="true" t="shared" si="26" ref="C82:W82">SUM(C73:C74)</f>
        <v>64</v>
      </c>
      <c r="D82" s="196">
        <f t="shared" si="26"/>
        <v>61</v>
      </c>
      <c r="E82" s="196">
        <f t="shared" si="26"/>
        <v>33</v>
      </c>
      <c r="F82" s="196">
        <f t="shared" si="26"/>
        <v>0</v>
      </c>
      <c r="G82" s="196">
        <f t="shared" si="26"/>
        <v>136</v>
      </c>
      <c r="H82" s="196">
        <f>SUM(H73:H74)</f>
        <v>430</v>
      </c>
      <c r="I82" s="196">
        <f t="shared" si="26"/>
        <v>3</v>
      </c>
      <c r="J82" s="196">
        <f t="shared" si="26"/>
        <v>7</v>
      </c>
      <c r="K82" s="196">
        <f t="shared" si="26"/>
        <v>46</v>
      </c>
      <c r="L82" s="196">
        <f t="shared" si="26"/>
        <v>702</v>
      </c>
      <c r="M82" s="196">
        <f t="shared" si="26"/>
        <v>55</v>
      </c>
      <c r="N82" s="196">
        <f t="shared" si="26"/>
        <v>86</v>
      </c>
      <c r="O82" s="196">
        <f t="shared" si="26"/>
        <v>54</v>
      </c>
      <c r="P82" s="196">
        <f t="shared" si="26"/>
        <v>530</v>
      </c>
      <c r="Q82" s="196">
        <f t="shared" si="26"/>
        <v>288</v>
      </c>
      <c r="R82" s="196">
        <f t="shared" si="26"/>
        <v>88</v>
      </c>
      <c r="S82" s="196">
        <f t="shared" si="26"/>
        <v>651</v>
      </c>
      <c r="T82" s="196">
        <f t="shared" si="26"/>
        <v>2</v>
      </c>
      <c r="U82" s="196">
        <f t="shared" si="26"/>
        <v>442</v>
      </c>
      <c r="V82" s="196">
        <f t="shared" si="26"/>
        <v>42</v>
      </c>
      <c r="W82" s="202">
        <f t="shared" si="26"/>
        <v>193</v>
      </c>
      <c r="X82" s="339" t="s">
        <v>403</v>
      </c>
      <c r="Y82" s="415">
        <f>SUM(Y73:Y74)</f>
        <v>2994</v>
      </c>
      <c r="Z82" s="415">
        <f aca="true" t="shared" si="27" ref="Z82:AT82">SUM(Z73:Z74)</f>
        <v>32</v>
      </c>
      <c r="AA82" s="415">
        <f t="shared" si="27"/>
        <v>29</v>
      </c>
      <c r="AB82" s="415">
        <f t="shared" si="27"/>
        <v>10</v>
      </c>
      <c r="AC82" s="415">
        <f t="shared" si="27"/>
        <v>0</v>
      </c>
      <c r="AD82" s="415">
        <f t="shared" si="27"/>
        <v>110</v>
      </c>
      <c r="AE82" s="415">
        <f t="shared" si="27"/>
        <v>396</v>
      </c>
      <c r="AF82" s="415">
        <f t="shared" si="27"/>
        <v>3</v>
      </c>
      <c r="AG82" s="415">
        <f>SUM(AG73:AG74)</f>
        <v>6</v>
      </c>
      <c r="AH82" s="415">
        <f t="shared" si="27"/>
        <v>32</v>
      </c>
      <c r="AI82" s="415">
        <f t="shared" si="27"/>
        <v>600</v>
      </c>
      <c r="AJ82" s="415">
        <f t="shared" si="27"/>
        <v>48</v>
      </c>
      <c r="AK82" s="415">
        <f t="shared" si="27"/>
        <v>48</v>
      </c>
      <c r="AL82" s="415">
        <f t="shared" si="27"/>
        <v>34</v>
      </c>
      <c r="AM82" s="415">
        <f t="shared" si="27"/>
        <v>350</v>
      </c>
      <c r="AN82" s="415">
        <f t="shared" si="27"/>
        <v>155</v>
      </c>
      <c r="AO82" s="415">
        <f t="shared" si="27"/>
        <v>51</v>
      </c>
      <c r="AP82" s="415">
        <f t="shared" si="27"/>
        <v>621</v>
      </c>
      <c r="AQ82" s="415">
        <f t="shared" si="27"/>
        <v>2</v>
      </c>
      <c r="AR82" s="415">
        <f t="shared" si="27"/>
        <v>388</v>
      </c>
      <c r="AS82" s="415">
        <f t="shared" si="27"/>
        <v>42</v>
      </c>
      <c r="AT82" s="418">
        <f t="shared" si="27"/>
        <v>66</v>
      </c>
    </row>
    <row r="83" spans="1:46" ht="9.75" customHeight="1">
      <c r="A83" s="369" t="s">
        <v>191</v>
      </c>
      <c r="B83" s="198">
        <f>SUM(B75:B77)</f>
        <v>741</v>
      </c>
      <c r="C83" s="198">
        <f aca="true" t="shared" si="28" ref="C83:W83">SUM(C75:C77)</f>
        <v>23</v>
      </c>
      <c r="D83" s="198">
        <f t="shared" si="28"/>
        <v>23</v>
      </c>
      <c r="E83" s="198">
        <f t="shared" si="28"/>
        <v>14</v>
      </c>
      <c r="F83" s="198">
        <f t="shared" si="28"/>
        <v>1</v>
      </c>
      <c r="G83" s="198">
        <f t="shared" si="28"/>
        <v>33</v>
      </c>
      <c r="H83" s="198">
        <f>SUM(H75:H77)</f>
        <v>56</v>
      </c>
      <c r="I83" s="198">
        <f t="shared" si="28"/>
        <v>0</v>
      </c>
      <c r="J83" s="198">
        <f t="shared" si="28"/>
        <v>0</v>
      </c>
      <c r="K83" s="198">
        <f t="shared" si="28"/>
        <v>5</v>
      </c>
      <c r="L83" s="198">
        <f t="shared" si="28"/>
        <v>114</v>
      </c>
      <c r="M83" s="198">
        <f t="shared" si="28"/>
        <v>5</v>
      </c>
      <c r="N83" s="198">
        <f t="shared" si="28"/>
        <v>49</v>
      </c>
      <c r="O83" s="198">
        <f t="shared" si="28"/>
        <v>11</v>
      </c>
      <c r="P83" s="198">
        <f t="shared" si="28"/>
        <v>91</v>
      </c>
      <c r="Q83" s="198">
        <f t="shared" si="28"/>
        <v>91</v>
      </c>
      <c r="R83" s="198">
        <f t="shared" si="28"/>
        <v>20</v>
      </c>
      <c r="S83" s="198">
        <f t="shared" si="28"/>
        <v>46</v>
      </c>
      <c r="T83" s="198">
        <f t="shared" si="28"/>
        <v>2</v>
      </c>
      <c r="U83" s="198">
        <f t="shared" si="28"/>
        <v>43</v>
      </c>
      <c r="V83" s="198">
        <f t="shared" si="28"/>
        <v>9</v>
      </c>
      <c r="W83" s="208">
        <f t="shared" si="28"/>
        <v>128</v>
      </c>
      <c r="X83" s="197" t="s">
        <v>191</v>
      </c>
      <c r="Y83" s="419">
        <f>SUM(Y75:Y77)</f>
        <v>356</v>
      </c>
      <c r="Z83" s="419">
        <f aca="true" t="shared" si="29" ref="Z83:AT83">SUM(Z75:Z77)</f>
        <v>2</v>
      </c>
      <c r="AA83" s="419">
        <f t="shared" si="29"/>
        <v>2</v>
      </c>
      <c r="AB83" s="419">
        <f t="shared" si="29"/>
        <v>2</v>
      </c>
      <c r="AC83" s="419">
        <f t="shared" si="29"/>
        <v>1</v>
      </c>
      <c r="AD83" s="419">
        <f t="shared" si="29"/>
        <v>30</v>
      </c>
      <c r="AE83" s="419">
        <f t="shared" si="29"/>
        <v>43</v>
      </c>
      <c r="AF83" s="419">
        <f t="shared" si="29"/>
        <v>0</v>
      </c>
      <c r="AG83" s="419">
        <f>SUM(AG75:AG77)</f>
        <v>0</v>
      </c>
      <c r="AH83" s="419">
        <f t="shared" si="29"/>
        <v>3</v>
      </c>
      <c r="AI83" s="419">
        <f t="shared" si="29"/>
        <v>76</v>
      </c>
      <c r="AJ83" s="419">
        <f t="shared" si="29"/>
        <v>4</v>
      </c>
      <c r="AK83" s="419">
        <f t="shared" si="29"/>
        <v>15</v>
      </c>
      <c r="AL83" s="419">
        <f t="shared" si="29"/>
        <v>5</v>
      </c>
      <c r="AM83" s="419">
        <f t="shared" si="29"/>
        <v>31</v>
      </c>
      <c r="AN83" s="419">
        <f t="shared" si="29"/>
        <v>21</v>
      </c>
      <c r="AO83" s="419">
        <f t="shared" si="29"/>
        <v>11</v>
      </c>
      <c r="AP83" s="419">
        <f t="shared" si="29"/>
        <v>42</v>
      </c>
      <c r="AQ83" s="419">
        <f t="shared" si="29"/>
        <v>2</v>
      </c>
      <c r="AR83" s="419">
        <f t="shared" si="29"/>
        <v>32</v>
      </c>
      <c r="AS83" s="419">
        <f t="shared" si="29"/>
        <v>9</v>
      </c>
      <c r="AT83" s="420">
        <f t="shared" si="29"/>
        <v>27</v>
      </c>
    </row>
    <row r="84" spans="1:39" s="120" customFormat="1" ht="12.75" customHeight="1">
      <c r="A84" s="158"/>
      <c r="B84" s="314"/>
      <c r="X84" s="158" t="s">
        <v>852</v>
      </c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</row>
    <row r="85" spans="1:39" ht="93" customHeight="1">
      <c r="A85" s="264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5:39" ht="13.5"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5:39" ht="13.5"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5:39" ht="13.5"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</sheetData>
  <sheetProtection/>
  <mergeCells count="12">
    <mergeCell ref="L1:W1"/>
    <mergeCell ref="Y5:Y6"/>
    <mergeCell ref="B4:K4"/>
    <mergeCell ref="L4:U4"/>
    <mergeCell ref="AN4:AT4"/>
    <mergeCell ref="AI1:AT1"/>
    <mergeCell ref="X1:AH1"/>
    <mergeCell ref="A1:K1"/>
    <mergeCell ref="Z4:AF4"/>
    <mergeCell ref="A4:A6"/>
    <mergeCell ref="X4:X6"/>
    <mergeCell ref="B5:B6"/>
  </mergeCells>
  <conditionalFormatting sqref="X4 A4 A9:A83 X9:X83">
    <cfRule type="cellIs" priority="1" dxfId="6" operator="equal" stopIfTrue="1">
      <formula>"総数"</formula>
    </cfRule>
  </conditionalFormatting>
  <conditionalFormatting sqref="A7:A8 X7:X8">
    <cfRule type="cellIs" priority="2" dxfId="7" operator="equal" stopIfTrue="1">
      <formula>"総数"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23" max="84" man="1"/>
  </colBreaks>
  <ignoredErrors>
    <ignoredError sqref="C30:C31 C56:C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115" zoomScaleNormal="115" zoomScalePageLayoutView="0" workbookViewId="0" topLeftCell="A1">
      <pane xSplit="3" ySplit="5" topLeftCell="D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I1"/>
    </sheetView>
  </sheetViews>
  <sheetFormatPr defaultColWidth="8.875" defaultRowHeight="13.5"/>
  <cols>
    <col min="1" max="1" width="6.875" style="2" customWidth="1"/>
    <col min="2" max="2" width="3.625" style="2" customWidth="1"/>
    <col min="3" max="3" width="3.625" style="3" customWidth="1"/>
    <col min="4" max="7" width="14.75390625" style="3" customWidth="1"/>
    <col min="8" max="8" width="10.125" style="3" customWidth="1"/>
    <col min="9" max="16384" width="8.875" style="3" customWidth="1"/>
  </cols>
  <sheetData>
    <row r="1" spans="1:9" ht="19.5" customHeight="1">
      <c r="A1" s="513" t="s">
        <v>120</v>
      </c>
      <c r="B1" s="513"/>
      <c r="C1" s="513"/>
      <c r="D1" s="513"/>
      <c r="E1" s="513"/>
      <c r="F1" s="513"/>
      <c r="G1" s="513"/>
      <c r="H1" s="513"/>
      <c r="I1" s="513"/>
    </row>
    <row r="2" ht="19.5" customHeight="1">
      <c r="E2" s="6"/>
    </row>
    <row r="3" spans="1:9" ht="13.5" customHeight="1">
      <c r="A3" s="37" t="s">
        <v>805</v>
      </c>
      <c r="B3" s="37"/>
      <c r="C3" s="37"/>
      <c r="D3" s="37"/>
      <c r="E3" s="37"/>
      <c r="F3" s="37"/>
      <c r="G3" s="37"/>
      <c r="I3" s="36" t="s">
        <v>108</v>
      </c>
    </row>
    <row r="4" spans="1:9" ht="15" customHeight="1">
      <c r="A4" s="507" t="s">
        <v>490</v>
      </c>
      <c r="B4" s="507"/>
      <c r="C4" s="508"/>
      <c r="D4" s="504" t="s">
        <v>422</v>
      </c>
      <c r="E4" s="523" t="s">
        <v>491</v>
      </c>
      <c r="F4" s="524"/>
      <c r="G4" s="525"/>
      <c r="H4" s="515" t="s">
        <v>492</v>
      </c>
      <c r="I4" s="516"/>
    </row>
    <row r="5" spans="1:9" ht="15" customHeight="1">
      <c r="A5" s="509"/>
      <c r="B5" s="509"/>
      <c r="C5" s="510"/>
      <c r="D5" s="505"/>
      <c r="E5" s="222" t="s">
        <v>415</v>
      </c>
      <c r="F5" s="44" t="s">
        <v>193</v>
      </c>
      <c r="G5" s="44" t="s">
        <v>194</v>
      </c>
      <c r="H5" s="517"/>
      <c r="I5" s="518"/>
    </row>
    <row r="6" spans="1:9" ht="24.75" customHeight="1">
      <c r="A6" s="506" t="s">
        <v>844</v>
      </c>
      <c r="B6" s="506"/>
      <c r="C6" s="160" t="s">
        <v>117</v>
      </c>
      <c r="D6" s="170">
        <v>9972</v>
      </c>
      <c r="E6" s="170">
        <f>SUM(F6:G6)</f>
        <v>49124</v>
      </c>
      <c r="F6" s="170">
        <v>26811</v>
      </c>
      <c r="G6" s="170">
        <v>22313</v>
      </c>
      <c r="H6" s="261" t="s">
        <v>54</v>
      </c>
      <c r="I6" s="47" t="s">
        <v>73</v>
      </c>
    </row>
    <row r="7" spans="1:9" ht="24.75" customHeight="1">
      <c r="A7" s="503" t="s">
        <v>841</v>
      </c>
      <c r="B7" s="503"/>
      <c r="C7" s="160" t="s">
        <v>117</v>
      </c>
      <c r="D7" s="170">
        <v>11505</v>
      </c>
      <c r="E7" s="170">
        <f>SUM(F7:G7)</f>
        <v>57665</v>
      </c>
      <c r="F7" s="171">
        <v>30775</v>
      </c>
      <c r="G7" s="171">
        <v>26890</v>
      </c>
      <c r="H7" s="261" t="s">
        <v>55</v>
      </c>
      <c r="I7" s="47" t="s">
        <v>73</v>
      </c>
    </row>
    <row r="8" spans="1:9" ht="24.75" customHeight="1">
      <c r="A8" s="503" t="s">
        <v>845</v>
      </c>
      <c r="B8" s="503"/>
      <c r="C8" s="160" t="s">
        <v>117</v>
      </c>
      <c r="D8" s="170">
        <v>13015</v>
      </c>
      <c r="E8" s="170">
        <f aca="true" t="shared" si="0" ref="E8:E25">SUM(F8:G8)</f>
        <v>69478</v>
      </c>
      <c r="F8" s="170">
        <v>37596</v>
      </c>
      <c r="G8" s="170">
        <v>31882</v>
      </c>
      <c r="H8" s="261" t="s">
        <v>56</v>
      </c>
      <c r="I8" s="47" t="s">
        <v>73</v>
      </c>
    </row>
    <row r="9" spans="1:9" ht="24.75" customHeight="1">
      <c r="A9" s="503" t="s">
        <v>840</v>
      </c>
      <c r="B9" s="503"/>
      <c r="C9" s="160" t="s">
        <v>117</v>
      </c>
      <c r="D9" s="170">
        <v>13591</v>
      </c>
      <c r="E9" s="170">
        <f t="shared" si="0"/>
        <v>74681</v>
      </c>
      <c r="F9" s="170">
        <v>39874</v>
      </c>
      <c r="G9" s="170">
        <v>34807</v>
      </c>
      <c r="H9" s="261" t="s">
        <v>57</v>
      </c>
      <c r="I9" s="47" t="s">
        <v>73</v>
      </c>
    </row>
    <row r="10" spans="1:9" ht="24.75" customHeight="1">
      <c r="A10" s="503" t="s">
        <v>839</v>
      </c>
      <c r="B10" s="503"/>
      <c r="C10" s="160" t="s">
        <v>117</v>
      </c>
      <c r="D10" s="170">
        <v>14848</v>
      </c>
      <c r="E10" s="170">
        <f t="shared" si="0"/>
        <v>83179</v>
      </c>
      <c r="F10" s="171">
        <v>45443</v>
      </c>
      <c r="G10" s="171">
        <v>37736</v>
      </c>
      <c r="H10" s="261" t="s">
        <v>58</v>
      </c>
      <c r="I10" s="47" t="s">
        <v>73</v>
      </c>
    </row>
    <row r="11" spans="1:9" ht="11.25" customHeight="1">
      <c r="A11" s="503" t="s">
        <v>849</v>
      </c>
      <c r="B11" s="503"/>
      <c r="C11" s="521" t="s">
        <v>117</v>
      </c>
      <c r="D11" s="522">
        <v>16517</v>
      </c>
      <c r="E11" s="522">
        <f t="shared" si="0"/>
        <v>83820</v>
      </c>
      <c r="F11" s="514">
        <v>43137</v>
      </c>
      <c r="G11" s="514">
        <v>40683</v>
      </c>
      <c r="H11" s="261" t="s">
        <v>59</v>
      </c>
      <c r="I11" s="47" t="s">
        <v>73</v>
      </c>
    </row>
    <row r="12" spans="1:9" ht="13.5" customHeight="1">
      <c r="A12" s="503"/>
      <c r="B12" s="503"/>
      <c r="C12" s="521"/>
      <c r="D12" s="522"/>
      <c r="E12" s="522">
        <f t="shared" si="0"/>
        <v>0</v>
      </c>
      <c r="F12" s="514"/>
      <c r="G12" s="514"/>
      <c r="H12" s="519" t="s">
        <v>53</v>
      </c>
      <c r="I12" s="520"/>
    </row>
    <row r="13" spans="1:9" ht="24.75" customHeight="1">
      <c r="A13" s="503" t="s">
        <v>838</v>
      </c>
      <c r="B13" s="503"/>
      <c r="C13" s="160" t="s">
        <v>117</v>
      </c>
      <c r="D13" s="170">
        <v>23198</v>
      </c>
      <c r="E13" s="170">
        <f t="shared" si="0"/>
        <v>120803</v>
      </c>
      <c r="F13" s="170">
        <v>62541</v>
      </c>
      <c r="G13" s="170">
        <v>58262</v>
      </c>
      <c r="H13" s="261" t="s">
        <v>60</v>
      </c>
      <c r="I13" s="47" t="s">
        <v>73</v>
      </c>
    </row>
    <row r="14" spans="1:9" ht="24.75" customHeight="1">
      <c r="A14" s="503" t="s">
        <v>848</v>
      </c>
      <c r="B14" s="503"/>
      <c r="C14" s="160" t="s">
        <v>117</v>
      </c>
      <c r="D14" s="170">
        <v>29383</v>
      </c>
      <c r="E14" s="170">
        <f t="shared" si="0"/>
        <v>150022</v>
      </c>
      <c r="F14" s="170">
        <v>76615</v>
      </c>
      <c r="G14" s="170">
        <v>73407</v>
      </c>
      <c r="H14" s="261" t="s">
        <v>61</v>
      </c>
      <c r="I14" s="47" t="s">
        <v>73</v>
      </c>
    </row>
    <row r="15" spans="1:9" ht="24.75" customHeight="1">
      <c r="A15" s="503" t="s">
        <v>837</v>
      </c>
      <c r="B15" s="503"/>
      <c r="C15" s="160" t="s">
        <v>117</v>
      </c>
      <c r="D15" s="170">
        <v>40103</v>
      </c>
      <c r="E15" s="170">
        <f t="shared" si="0"/>
        <v>181528</v>
      </c>
      <c r="F15" s="170">
        <v>92656</v>
      </c>
      <c r="G15" s="170">
        <v>88872</v>
      </c>
      <c r="H15" s="261" t="s">
        <v>62</v>
      </c>
      <c r="I15" s="47" t="s">
        <v>73</v>
      </c>
    </row>
    <row r="16" spans="1:9" ht="24.75" customHeight="1">
      <c r="A16" s="503" t="s">
        <v>836</v>
      </c>
      <c r="B16" s="503"/>
      <c r="C16" s="160" t="s">
        <v>117</v>
      </c>
      <c r="D16" s="170">
        <v>51410</v>
      </c>
      <c r="E16" s="170">
        <f t="shared" si="0"/>
        <v>202649</v>
      </c>
      <c r="F16" s="170">
        <v>102030</v>
      </c>
      <c r="G16" s="170">
        <v>100619</v>
      </c>
      <c r="H16" s="261" t="s">
        <v>63</v>
      </c>
      <c r="I16" s="47" t="s">
        <v>73</v>
      </c>
    </row>
    <row r="17" spans="1:9" ht="24.75" customHeight="1">
      <c r="A17" s="503" t="s">
        <v>835</v>
      </c>
      <c r="B17" s="503"/>
      <c r="C17" s="160" t="s">
        <v>117</v>
      </c>
      <c r="D17" s="170">
        <v>58060</v>
      </c>
      <c r="E17" s="170">
        <f t="shared" si="0"/>
        <v>204793</v>
      </c>
      <c r="F17" s="170">
        <v>101029</v>
      </c>
      <c r="G17" s="170">
        <v>103764</v>
      </c>
      <c r="H17" s="261" t="s">
        <v>64</v>
      </c>
      <c r="I17" s="47" t="s">
        <v>73</v>
      </c>
    </row>
    <row r="18" spans="1:9" ht="24.75" customHeight="1">
      <c r="A18" s="503" t="s">
        <v>834</v>
      </c>
      <c r="B18" s="503"/>
      <c r="C18" s="160" t="s">
        <v>117</v>
      </c>
      <c r="D18" s="170">
        <v>67125</v>
      </c>
      <c r="E18" s="170">
        <f t="shared" si="0"/>
        <v>219180</v>
      </c>
      <c r="F18" s="170">
        <v>107658</v>
      </c>
      <c r="G18" s="170">
        <v>111522</v>
      </c>
      <c r="H18" s="261" t="s">
        <v>65</v>
      </c>
      <c r="I18" s="47" t="s">
        <v>73</v>
      </c>
    </row>
    <row r="19" spans="1:9" ht="24.75" customHeight="1">
      <c r="A19" s="503" t="s">
        <v>833</v>
      </c>
      <c r="B19" s="503"/>
      <c r="C19" s="160" t="s">
        <v>117</v>
      </c>
      <c r="D19" s="170">
        <v>74662</v>
      </c>
      <c r="E19" s="170">
        <f t="shared" si="0"/>
        <v>227234</v>
      </c>
      <c r="F19" s="170">
        <v>111783</v>
      </c>
      <c r="G19" s="170">
        <v>115451</v>
      </c>
      <c r="H19" s="261" t="s">
        <v>66</v>
      </c>
      <c r="I19" s="47" t="s">
        <v>73</v>
      </c>
    </row>
    <row r="20" spans="1:9" ht="24.75" customHeight="1">
      <c r="A20" s="503" t="s">
        <v>832</v>
      </c>
      <c r="B20" s="503"/>
      <c r="C20" s="160" t="s">
        <v>117</v>
      </c>
      <c r="D20" s="170">
        <v>76477</v>
      </c>
      <c r="E20" s="170">
        <f t="shared" si="0"/>
        <v>226097</v>
      </c>
      <c r="F20" s="170">
        <v>110216</v>
      </c>
      <c r="G20" s="170">
        <v>115881</v>
      </c>
      <c r="H20" s="261" t="s">
        <v>67</v>
      </c>
      <c r="I20" s="47" t="s">
        <v>73</v>
      </c>
    </row>
    <row r="21" spans="1:9" ht="24.75" customHeight="1">
      <c r="A21" s="503" t="s">
        <v>846</v>
      </c>
      <c r="B21" s="503"/>
      <c r="C21" s="160" t="s">
        <v>117</v>
      </c>
      <c r="D21" s="170">
        <v>78260</v>
      </c>
      <c r="E21" s="170">
        <f t="shared" si="0"/>
        <v>216423</v>
      </c>
      <c r="F21" s="170">
        <v>104368</v>
      </c>
      <c r="G21" s="170">
        <v>112055</v>
      </c>
      <c r="H21" s="261" t="s">
        <v>68</v>
      </c>
      <c r="I21" s="47" t="s">
        <v>73</v>
      </c>
    </row>
    <row r="22" spans="1:9" ht="24.75" customHeight="1">
      <c r="A22" s="503" t="s">
        <v>847</v>
      </c>
      <c r="B22" s="503"/>
      <c r="C22" s="160" t="s">
        <v>117</v>
      </c>
      <c r="D22" s="170">
        <v>81634</v>
      </c>
      <c r="E22" s="170">
        <f t="shared" si="0"/>
        <v>209680</v>
      </c>
      <c r="F22" s="170">
        <v>101013</v>
      </c>
      <c r="G22" s="170">
        <v>108667</v>
      </c>
      <c r="H22" s="261" t="s">
        <v>70</v>
      </c>
      <c r="I22" s="47" t="s">
        <v>73</v>
      </c>
    </row>
    <row r="23" spans="1:9" ht="24.75" customHeight="1">
      <c r="A23" s="512" t="s">
        <v>831</v>
      </c>
      <c r="B23" s="512"/>
      <c r="C23" s="172" t="s">
        <v>117</v>
      </c>
      <c r="D23" s="170">
        <v>83845</v>
      </c>
      <c r="E23" s="170">
        <f t="shared" si="0"/>
        <v>201566</v>
      </c>
      <c r="F23" s="170">
        <v>96439</v>
      </c>
      <c r="G23" s="170">
        <v>105127</v>
      </c>
      <c r="H23" s="261" t="s">
        <v>71</v>
      </c>
      <c r="I23" s="47" t="s">
        <v>73</v>
      </c>
    </row>
    <row r="24" spans="1:9" ht="24.75" customHeight="1">
      <c r="A24" s="512" t="s">
        <v>830</v>
      </c>
      <c r="B24" s="512"/>
      <c r="C24" s="172" t="s">
        <v>117</v>
      </c>
      <c r="D24" s="170">
        <v>82079</v>
      </c>
      <c r="E24" s="170">
        <f t="shared" si="0"/>
        <v>190478</v>
      </c>
      <c r="F24" s="170">
        <v>90338</v>
      </c>
      <c r="G24" s="170">
        <v>100140</v>
      </c>
      <c r="H24" s="261" t="s">
        <v>72</v>
      </c>
      <c r="I24" s="47" t="s">
        <v>73</v>
      </c>
    </row>
    <row r="25" spans="1:9" ht="24.75" customHeight="1">
      <c r="A25" s="512" t="s">
        <v>829</v>
      </c>
      <c r="B25" s="512"/>
      <c r="C25" s="37" t="s">
        <v>118</v>
      </c>
      <c r="D25" s="170">
        <v>81015</v>
      </c>
      <c r="E25" s="170">
        <f t="shared" si="0"/>
        <v>181169</v>
      </c>
      <c r="F25" s="171">
        <v>85474</v>
      </c>
      <c r="G25" s="171">
        <v>95695</v>
      </c>
      <c r="H25" s="261" t="s">
        <v>523</v>
      </c>
      <c r="I25" s="37" t="s">
        <v>73</v>
      </c>
    </row>
    <row r="26" spans="1:9" ht="24.75" customHeight="1">
      <c r="A26" s="512" t="s">
        <v>828</v>
      </c>
      <c r="B26" s="512"/>
      <c r="C26" s="37" t="s">
        <v>118</v>
      </c>
      <c r="D26" s="170">
        <v>82078</v>
      </c>
      <c r="E26" s="170">
        <f>SUM(F26:G26)</f>
        <v>174742</v>
      </c>
      <c r="F26" s="171">
        <v>82185</v>
      </c>
      <c r="G26" s="171">
        <v>92557</v>
      </c>
      <c r="H26" s="261" t="s">
        <v>711</v>
      </c>
      <c r="I26" s="37" t="s">
        <v>73</v>
      </c>
    </row>
    <row r="27" spans="1:9" ht="24.75" customHeight="1">
      <c r="A27" s="511" t="s">
        <v>857</v>
      </c>
      <c r="B27" s="511"/>
      <c r="C27" s="68" t="s">
        <v>118</v>
      </c>
      <c r="D27" s="169">
        <v>80349</v>
      </c>
      <c r="E27" s="169">
        <f>SUM(F27:G27)</f>
        <v>165077</v>
      </c>
      <c r="F27" s="270">
        <v>77506</v>
      </c>
      <c r="G27" s="270">
        <v>87571</v>
      </c>
      <c r="H27" s="262" t="s">
        <v>858</v>
      </c>
      <c r="I27" s="68" t="s">
        <v>73</v>
      </c>
    </row>
    <row r="28" ht="13.5" customHeight="1">
      <c r="A28" s="47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</sheetData>
  <sheetProtection/>
  <mergeCells count="32">
    <mergeCell ref="A1:I1"/>
    <mergeCell ref="F11:F12"/>
    <mergeCell ref="G11:G12"/>
    <mergeCell ref="H4:I5"/>
    <mergeCell ref="H12:I12"/>
    <mergeCell ref="C11:C12"/>
    <mergeCell ref="D11:D12"/>
    <mergeCell ref="E11:E12"/>
    <mergeCell ref="E4:G4"/>
    <mergeCell ref="A21:B21"/>
    <mergeCell ref="A27:B27"/>
    <mergeCell ref="A25:B25"/>
    <mergeCell ref="A24:B24"/>
    <mergeCell ref="A23:B23"/>
    <mergeCell ref="A22:B22"/>
    <mergeCell ref="A26:B26"/>
    <mergeCell ref="A20:B20"/>
    <mergeCell ref="D4:D5"/>
    <mergeCell ref="A18:B18"/>
    <mergeCell ref="A6:B6"/>
    <mergeCell ref="A17:B17"/>
    <mergeCell ref="A16:B16"/>
    <mergeCell ref="A15:B15"/>
    <mergeCell ref="A14:B14"/>
    <mergeCell ref="A4:C5"/>
    <mergeCell ref="A11:B12"/>
    <mergeCell ref="A13:B13"/>
    <mergeCell ref="A19:B19"/>
    <mergeCell ref="A10:B10"/>
    <mergeCell ref="A9:B9"/>
    <mergeCell ref="A8:B8"/>
    <mergeCell ref="A7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SheetLayoutView="115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J2"/>
    </sheetView>
  </sheetViews>
  <sheetFormatPr defaultColWidth="8.875" defaultRowHeight="13.5"/>
  <cols>
    <col min="1" max="1" width="2.625" style="3" customWidth="1"/>
    <col min="2" max="2" width="2.875" style="3" customWidth="1"/>
    <col min="3" max="4" width="2.50390625" style="3" customWidth="1"/>
    <col min="5" max="5" width="15.50390625" style="3" customWidth="1"/>
    <col min="6" max="6" width="3.125" style="3" customWidth="1"/>
    <col min="7" max="10" width="15.875" style="3" customWidth="1"/>
    <col min="11" max="16384" width="8.875" style="3" customWidth="1"/>
  </cols>
  <sheetData>
    <row r="1" spans="1:10" s="109" customFormat="1" ht="18" customHeight="1">
      <c r="A1" s="565" t="s">
        <v>734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0" s="109" customFormat="1" ht="18" customHeight="1">
      <c r="A2" s="761"/>
      <c r="B2" s="761"/>
      <c r="C2" s="761"/>
      <c r="D2" s="761"/>
      <c r="E2" s="761"/>
      <c r="F2" s="761"/>
      <c r="G2" s="761"/>
      <c r="H2" s="761"/>
      <c r="I2" s="761"/>
      <c r="J2" s="761"/>
    </row>
    <row r="3" ht="19.5" customHeight="1">
      <c r="A3" s="6"/>
    </row>
    <row r="4" spans="1:10" ht="13.5" customHeight="1">
      <c r="A4" s="47" t="s">
        <v>810</v>
      </c>
      <c r="B4" s="29"/>
      <c r="C4" s="29"/>
      <c r="D4" s="29"/>
      <c r="E4" s="28"/>
      <c r="F4" s="28"/>
      <c r="J4" s="129" t="s">
        <v>890</v>
      </c>
    </row>
    <row r="5" spans="1:10" ht="15" customHeight="1">
      <c r="A5" s="751" t="s">
        <v>137</v>
      </c>
      <c r="B5" s="749"/>
      <c r="C5" s="749"/>
      <c r="D5" s="749"/>
      <c r="E5" s="749"/>
      <c r="F5" s="749"/>
      <c r="G5" s="550" t="s">
        <v>135</v>
      </c>
      <c r="H5" s="749" t="s">
        <v>138</v>
      </c>
      <c r="I5" s="749" t="s">
        <v>139</v>
      </c>
      <c r="J5" s="764" t="s">
        <v>106</v>
      </c>
    </row>
    <row r="6" spans="1:10" ht="15" customHeight="1">
      <c r="A6" s="752"/>
      <c r="B6" s="753"/>
      <c r="C6" s="753"/>
      <c r="D6" s="753"/>
      <c r="E6" s="753"/>
      <c r="F6" s="753"/>
      <c r="G6" s="551"/>
      <c r="H6" s="750"/>
      <c r="I6" s="750"/>
      <c r="J6" s="765"/>
    </row>
    <row r="7" spans="1:10" ht="15" customHeight="1">
      <c r="A7" s="754"/>
      <c r="B7" s="755"/>
      <c r="C7" s="755"/>
      <c r="D7" s="755"/>
      <c r="E7" s="755"/>
      <c r="F7" s="755"/>
      <c r="G7" s="544"/>
      <c r="H7" s="556"/>
      <c r="I7" s="556"/>
      <c r="J7" s="766"/>
    </row>
    <row r="8" spans="1:10" ht="13.5" customHeight="1">
      <c r="A8" s="762" t="s">
        <v>140</v>
      </c>
      <c r="B8" s="763"/>
      <c r="C8" s="763"/>
      <c r="D8" s="763"/>
      <c r="E8" s="763"/>
      <c r="F8" s="421"/>
      <c r="G8" s="78">
        <f>SUM(H8:I8)</f>
        <v>74922</v>
      </c>
      <c r="H8" s="78">
        <f>SUM(H9+H12+H53)</f>
        <v>69198</v>
      </c>
      <c r="I8" s="424">
        <f>SUM(I9+I12+I53)</f>
        <v>5724</v>
      </c>
      <c r="J8" s="79">
        <f>SUM(J9+J12+J53)</f>
        <v>15952</v>
      </c>
    </row>
    <row r="9" spans="1:10" ht="13.5" customHeight="1">
      <c r="A9" s="38"/>
      <c r="B9" s="746" t="s">
        <v>141</v>
      </c>
      <c r="C9" s="747"/>
      <c r="D9" s="747"/>
      <c r="E9" s="747"/>
      <c r="F9" s="180"/>
      <c r="G9" s="78">
        <f>SUM(G10:G11)</f>
        <v>67570</v>
      </c>
      <c r="H9" s="78">
        <f>SUM(H10:H11)</f>
        <v>62339</v>
      </c>
      <c r="I9" s="78">
        <f>SUM(I10:I11)</f>
        <v>5231</v>
      </c>
      <c r="J9" s="79">
        <f>SUM(J10:J11)</f>
        <v>14294</v>
      </c>
    </row>
    <row r="10" spans="1:10" ht="13.5" customHeight="1">
      <c r="A10" s="38"/>
      <c r="B10" s="38"/>
      <c r="C10" s="746" t="s">
        <v>142</v>
      </c>
      <c r="D10" s="747"/>
      <c r="E10" s="747"/>
      <c r="F10" s="180"/>
      <c r="G10" s="78">
        <f>SUM(H10:I10)</f>
        <v>4958</v>
      </c>
      <c r="H10" s="78">
        <v>4958</v>
      </c>
      <c r="I10" s="78" t="s">
        <v>762</v>
      </c>
      <c r="J10" s="79" t="s">
        <v>762</v>
      </c>
    </row>
    <row r="11" spans="1:10" ht="13.5" customHeight="1">
      <c r="A11" s="38"/>
      <c r="B11" s="38"/>
      <c r="C11" s="746" t="s">
        <v>143</v>
      </c>
      <c r="D11" s="747"/>
      <c r="E11" s="747"/>
      <c r="F11" s="180"/>
      <c r="G11" s="78">
        <f>SUM(H11:I11)</f>
        <v>62612</v>
      </c>
      <c r="H11" s="78">
        <v>57381</v>
      </c>
      <c r="I11" s="78">
        <v>5231</v>
      </c>
      <c r="J11" s="79">
        <v>14294</v>
      </c>
    </row>
    <row r="12" spans="1:10" ht="13.5" customHeight="1">
      <c r="A12" s="38"/>
      <c r="B12" s="746" t="s">
        <v>144</v>
      </c>
      <c r="C12" s="747"/>
      <c r="D12" s="747"/>
      <c r="E12" s="747"/>
      <c r="F12" s="422"/>
      <c r="G12" s="78">
        <f>SUM(H12:I12)</f>
        <v>5735</v>
      </c>
      <c r="H12" s="78">
        <f>SUM(H13+H42+H52)</f>
        <v>5447</v>
      </c>
      <c r="I12" s="78">
        <f>SUM(I13+I42+I52)</f>
        <v>288</v>
      </c>
      <c r="J12" s="79">
        <f>SUM(J13+J42+J52)</f>
        <v>292</v>
      </c>
    </row>
    <row r="13" spans="1:10" s="29" customFormat="1" ht="13.5" customHeight="1">
      <c r="A13" s="37"/>
      <c r="B13" s="37"/>
      <c r="C13" s="746" t="s">
        <v>145</v>
      </c>
      <c r="D13" s="747"/>
      <c r="E13" s="747"/>
      <c r="F13" s="180"/>
      <c r="G13" s="78">
        <f>SUM(G14,G22:G41)</f>
        <v>5496</v>
      </c>
      <c r="H13" s="78">
        <f>SUM(H14,H22:H41)</f>
        <v>5232</v>
      </c>
      <c r="I13" s="78">
        <f>SUM(I14,I22:I41)</f>
        <v>264</v>
      </c>
      <c r="J13" s="79">
        <f>SUM(J14,J22:J41)</f>
        <v>267</v>
      </c>
    </row>
    <row r="14" spans="1:10" ht="13.5" customHeight="1">
      <c r="A14" s="38"/>
      <c r="B14" s="38"/>
      <c r="C14" s="179"/>
      <c r="D14" s="746" t="s">
        <v>146</v>
      </c>
      <c r="E14" s="747"/>
      <c r="F14" s="180"/>
      <c r="G14" s="78">
        <f>SUM(H14:I14)</f>
        <v>178</v>
      </c>
      <c r="H14" s="78">
        <f>SUM(H15:H21)</f>
        <v>89</v>
      </c>
      <c r="I14" s="78">
        <f>SUM(I15:I21)</f>
        <v>89</v>
      </c>
      <c r="J14" s="79">
        <f>SUM(J15:J21)</f>
        <v>89</v>
      </c>
    </row>
    <row r="15" spans="1:10" ht="13.5" customHeight="1">
      <c r="A15" s="38"/>
      <c r="B15" s="38"/>
      <c r="C15" s="38"/>
      <c r="D15" s="179"/>
      <c r="E15" s="179" t="s">
        <v>147</v>
      </c>
      <c r="F15" s="181"/>
      <c r="G15" s="78">
        <f>SUM(H15:I15)</f>
        <v>63</v>
      </c>
      <c r="H15" s="78">
        <v>37</v>
      </c>
      <c r="I15" s="78">
        <v>26</v>
      </c>
      <c r="J15" s="79">
        <v>26</v>
      </c>
    </row>
    <row r="16" spans="5:10" ht="13.5" customHeight="1">
      <c r="E16" s="179" t="s">
        <v>335</v>
      </c>
      <c r="G16" s="78">
        <f>SUM(H16:I16)</f>
        <v>30</v>
      </c>
      <c r="H16" s="170">
        <v>12</v>
      </c>
      <c r="I16" s="170">
        <v>18</v>
      </c>
      <c r="J16" s="73">
        <v>18</v>
      </c>
    </row>
    <row r="17" spans="5:10" ht="13.5" customHeight="1">
      <c r="E17" s="179" t="s">
        <v>891</v>
      </c>
      <c r="G17" s="78">
        <f>SUM(H17:I17)</f>
        <v>11</v>
      </c>
      <c r="H17" s="170">
        <v>4</v>
      </c>
      <c r="I17" s="170">
        <v>7</v>
      </c>
      <c r="J17" s="73">
        <v>7</v>
      </c>
    </row>
    <row r="18" spans="5:10" ht="13.5" customHeight="1">
      <c r="E18" s="179" t="s">
        <v>768</v>
      </c>
      <c r="G18" s="78">
        <f aca="true" t="shared" si="0" ref="G18:G53">SUM(H18:I18)</f>
        <v>15</v>
      </c>
      <c r="H18" s="170">
        <v>8</v>
      </c>
      <c r="I18" s="170">
        <v>7</v>
      </c>
      <c r="J18" s="73">
        <v>7</v>
      </c>
    </row>
    <row r="19" spans="5:10" ht="13.5" customHeight="1">
      <c r="E19" s="179" t="s">
        <v>338</v>
      </c>
      <c r="G19" s="78">
        <f t="shared" si="0"/>
        <v>24</v>
      </c>
      <c r="H19" s="170">
        <v>9</v>
      </c>
      <c r="I19" s="170">
        <v>15</v>
      </c>
      <c r="J19" s="73">
        <v>15</v>
      </c>
    </row>
    <row r="20" spans="5:10" ht="13.5" customHeight="1">
      <c r="E20" s="179" t="s">
        <v>892</v>
      </c>
      <c r="G20" s="78">
        <f>SUM(H20:I20)</f>
        <v>11</v>
      </c>
      <c r="H20" s="170">
        <v>5</v>
      </c>
      <c r="I20" s="170">
        <v>6</v>
      </c>
      <c r="J20" s="73">
        <v>6</v>
      </c>
    </row>
    <row r="21" spans="1:10" ht="13.5" customHeight="1">
      <c r="A21" s="38"/>
      <c r="B21" s="38"/>
      <c r="C21" s="38"/>
      <c r="D21" s="179"/>
      <c r="E21" s="179" t="s">
        <v>148</v>
      </c>
      <c r="F21" s="181"/>
      <c r="G21" s="78">
        <f t="shared" si="0"/>
        <v>24</v>
      </c>
      <c r="H21" s="78">
        <v>14</v>
      </c>
      <c r="I21" s="78">
        <v>10</v>
      </c>
      <c r="J21" s="79">
        <v>10</v>
      </c>
    </row>
    <row r="22" spans="1:10" ht="13.5" customHeight="1">
      <c r="A22" s="38"/>
      <c r="B22" s="38"/>
      <c r="C22" s="179"/>
      <c r="D22" s="746" t="s">
        <v>346</v>
      </c>
      <c r="E22" s="747"/>
      <c r="F22" s="180"/>
      <c r="G22" s="78">
        <f t="shared" si="0"/>
        <v>10</v>
      </c>
      <c r="H22" s="78">
        <v>3</v>
      </c>
      <c r="I22" s="78">
        <v>7</v>
      </c>
      <c r="J22" s="79">
        <v>7</v>
      </c>
    </row>
    <row r="23" spans="1:10" ht="13.5" customHeight="1">
      <c r="A23" s="38"/>
      <c r="B23" s="38"/>
      <c r="C23" s="179"/>
      <c r="D23" s="746" t="s">
        <v>348</v>
      </c>
      <c r="E23" s="747"/>
      <c r="F23" s="180"/>
      <c r="G23" s="78">
        <f t="shared" si="0"/>
        <v>67</v>
      </c>
      <c r="H23" s="78">
        <v>63</v>
      </c>
      <c r="I23" s="78">
        <v>4</v>
      </c>
      <c r="J23" s="79">
        <v>4</v>
      </c>
    </row>
    <row r="24" spans="1:10" ht="13.5" customHeight="1">
      <c r="A24" s="38"/>
      <c r="B24" s="38"/>
      <c r="C24" s="179"/>
      <c r="D24" s="746" t="s">
        <v>349</v>
      </c>
      <c r="E24" s="747"/>
      <c r="F24" s="180"/>
      <c r="G24" s="78">
        <f t="shared" si="0"/>
        <v>20</v>
      </c>
      <c r="H24" s="78">
        <v>14</v>
      </c>
      <c r="I24" s="78">
        <v>6</v>
      </c>
      <c r="J24" s="79">
        <v>6</v>
      </c>
    </row>
    <row r="25" spans="1:10" ht="13.5" customHeight="1">
      <c r="A25" s="38"/>
      <c r="B25" s="38"/>
      <c r="C25" s="179"/>
      <c r="D25" s="746" t="s">
        <v>769</v>
      </c>
      <c r="E25" s="747"/>
      <c r="F25" s="180"/>
      <c r="G25" s="78">
        <f t="shared" si="0"/>
        <v>16</v>
      </c>
      <c r="H25" s="78">
        <v>16</v>
      </c>
      <c r="I25" s="78" t="s">
        <v>762</v>
      </c>
      <c r="J25" s="79" t="s">
        <v>762</v>
      </c>
    </row>
    <row r="26" spans="1:10" ht="13.5" customHeight="1">
      <c r="A26" s="38"/>
      <c r="B26" s="38"/>
      <c r="C26" s="179"/>
      <c r="D26" s="746" t="s">
        <v>777</v>
      </c>
      <c r="E26" s="747"/>
      <c r="F26" s="180"/>
      <c r="G26" s="78">
        <f>SUM(H26:I26)</f>
        <v>19</v>
      </c>
      <c r="H26" s="78">
        <v>18</v>
      </c>
      <c r="I26" s="78">
        <v>1</v>
      </c>
      <c r="J26" s="79">
        <v>1</v>
      </c>
    </row>
    <row r="27" spans="1:10" ht="13.5" customHeight="1">
      <c r="A27" s="38"/>
      <c r="B27" s="38"/>
      <c r="C27" s="179"/>
      <c r="D27" s="746" t="s">
        <v>770</v>
      </c>
      <c r="E27" s="747"/>
      <c r="F27" s="180"/>
      <c r="G27" s="78">
        <f t="shared" si="0"/>
        <v>20</v>
      </c>
      <c r="H27" s="78">
        <v>4</v>
      </c>
      <c r="I27" s="78">
        <v>16</v>
      </c>
      <c r="J27" s="79">
        <v>16</v>
      </c>
    </row>
    <row r="28" spans="1:10" ht="13.5" customHeight="1">
      <c r="A28" s="38"/>
      <c r="B28" s="38"/>
      <c r="C28" s="179"/>
      <c r="D28" s="746" t="s">
        <v>364</v>
      </c>
      <c r="E28" s="747"/>
      <c r="F28" s="180"/>
      <c r="G28" s="78">
        <f t="shared" si="0"/>
        <v>60</v>
      </c>
      <c r="H28" s="78">
        <v>60</v>
      </c>
      <c r="I28" s="78" t="s">
        <v>762</v>
      </c>
      <c r="J28" s="79" t="s">
        <v>762</v>
      </c>
    </row>
    <row r="29" spans="1:10" ht="13.5" customHeight="1">
      <c r="A29" s="38"/>
      <c r="B29" s="38"/>
      <c r="C29" s="179"/>
      <c r="D29" s="746" t="s">
        <v>893</v>
      </c>
      <c r="E29" s="747"/>
      <c r="F29" s="180"/>
      <c r="G29" s="78">
        <f>SUM(H29:I29)</f>
        <v>10</v>
      </c>
      <c r="H29" s="78">
        <v>10</v>
      </c>
      <c r="I29" s="78" t="s">
        <v>762</v>
      </c>
      <c r="J29" s="79" t="s">
        <v>762</v>
      </c>
    </row>
    <row r="30" spans="1:10" ht="13.5" customHeight="1">
      <c r="A30" s="38"/>
      <c r="B30" s="38"/>
      <c r="C30" s="179"/>
      <c r="D30" s="746" t="s">
        <v>782</v>
      </c>
      <c r="E30" s="747"/>
      <c r="F30" s="180"/>
      <c r="G30" s="78">
        <f>SUM(H30:I30)</f>
        <v>15</v>
      </c>
      <c r="H30" s="78">
        <v>15</v>
      </c>
      <c r="I30" s="78" t="s">
        <v>762</v>
      </c>
      <c r="J30" s="79" t="s">
        <v>762</v>
      </c>
    </row>
    <row r="31" spans="1:10" ht="13.5" customHeight="1">
      <c r="A31" s="38"/>
      <c r="B31" s="38"/>
      <c r="C31" s="179"/>
      <c r="D31" s="746" t="s">
        <v>376</v>
      </c>
      <c r="E31" s="747"/>
      <c r="F31" s="180"/>
      <c r="G31" s="78">
        <f t="shared" si="0"/>
        <v>2886</v>
      </c>
      <c r="H31" s="78">
        <v>2821</v>
      </c>
      <c r="I31" s="78">
        <v>65</v>
      </c>
      <c r="J31" s="79">
        <v>67</v>
      </c>
    </row>
    <row r="32" spans="1:10" ht="13.5" customHeight="1">
      <c r="A32" s="38"/>
      <c r="B32" s="38"/>
      <c r="C32" s="179"/>
      <c r="D32" s="746" t="s">
        <v>377</v>
      </c>
      <c r="E32" s="747"/>
      <c r="F32" s="180"/>
      <c r="G32" s="78">
        <f t="shared" si="0"/>
        <v>205</v>
      </c>
      <c r="H32" s="78">
        <v>194</v>
      </c>
      <c r="I32" s="78">
        <v>11</v>
      </c>
      <c r="J32" s="79">
        <v>11</v>
      </c>
    </row>
    <row r="33" spans="1:10" ht="13.5" customHeight="1">
      <c r="A33" s="38"/>
      <c r="B33" s="38"/>
      <c r="C33" s="179"/>
      <c r="D33" s="746" t="s">
        <v>378</v>
      </c>
      <c r="E33" s="747"/>
      <c r="F33" s="180"/>
      <c r="G33" s="78">
        <f t="shared" si="0"/>
        <v>57</v>
      </c>
      <c r="H33" s="78">
        <v>57</v>
      </c>
      <c r="I33" s="78" t="s">
        <v>762</v>
      </c>
      <c r="J33" s="79" t="s">
        <v>762</v>
      </c>
    </row>
    <row r="34" spans="1:10" ht="13.5" customHeight="1">
      <c r="A34" s="38"/>
      <c r="B34" s="38"/>
      <c r="C34" s="179"/>
      <c r="D34" s="746" t="s">
        <v>149</v>
      </c>
      <c r="E34" s="747"/>
      <c r="F34" s="180"/>
      <c r="G34" s="78">
        <f t="shared" si="0"/>
        <v>196</v>
      </c>
      <c r="H34" s="78">
        <v>175</v>
      </c>
      <c r="I34" s="78">
        <v>21</v>
      </c>
      <c r="J34" s="79">
        <v>21</v>
      </c>
    </row>
    <row r="35" spans="1:10" ht="13.5" customHeight="1">
      <c r="A35" s="38"/>
      <c r="B35" s="38"/>
      <c r="C35" s="179"/>
      <c r="D35" s="746" t="s">
        <v>150</v>
      </c>
      <c r="E35" s="747"/>
      <c r="F35" s="180"/>
      <c r="G35" s="78">
        <f t="shared" si="0"/>
        <v>54</v>
      </c>
      <c r="H35" s="78">
        <v>54</v>
      </c>
      <c r="I35" s="78" t="s">
        <v>762</v>
      </c>
      <c r="J35" s="79" t="s">
        <v>762</v>
      </c>
    </row>
    <row r="36" spans="1:10" ht="13.5" customHeight="1">
      <c r="A36" s="38"/>
      <c r="B36" s="38"/>
      <c r="C36" s="179"/>
      <c r="D36" s="746" t="s">
        <v>151</v>
      </c>
      <c r="E36" s="747"/>
      <c r="F36" s="180"/>
      <c r="G36" s="78">
        <f t="shared" si="0"/>
        <v>268</v>
      </c>
      <c r="H36" s="78">
        <v>268</v>
      </c>
      <c r="I36" s="78" t="s">
        <v>762</v>
      </c>
      <c r="J36" s="79" t="s">
        <v>762</v>
      </c>
    </row>
    <row r="37" spans="1:10" ht="13.5" customHeight="1">
      <c r="A37" s="38"/>
      <c r="B37" s="38"/>
      <c r="C37" s="179"/>
      <c r="D37" s="746" t="s">
        <v>382</v>
      </c>
      <c r="E37" s="747"/>
      <c r="F37" s="180"/>
      <c r="G37" s="78">
        <f t="shared" si="0"/>
        <v>1206</v>
      </c>
      <c r="H37" s="78">
        <v>1190</v>
      </c>
      <c r="I37" s="78">
        <v>16</v>
      </c>
      <c r="J37" s="79">
        <v>16</v>
      </c>
    </row>
    <row r="38" spans="1:10" ht="13.5" customHeight="1">
      <c r="A38" s="38"/>
      <c r="B38" s="38"/>
      <c r="C38" s="179"/>
      <c r="D38" s="746" t="s">
        <v>152</v>
      </c>
      <c r="E38" s="747"/>
      <c r="F38" s="180"/>
      <c r="G38" s="78">
        <f t="shared" si="0"/>
        <v>31</v>
      </c>
      <c r="H38" s="78">
        <v>31</v>
      </c>
      <c r="I38" s="78" t="s">
        <v>762</v>
      </c>
      <c r="J38" s="79" t="s">
        <v>762</v>
      </c>
    </row>
    <row r="39" spans="1:10" ht="13.5" customHeight="1">
      <c r="A39" s="38"/>
      <c r="B39" s="38"/>
      <c r="C39" s="179"/>
      <c r="D39" s="746" t="s">
        <v>153</v>
      </c>
      <c r="E39" s="747"/>
      <c r="F39" s="180"/>
      <c r="G39" s="78">
        <f t="shared" si="0"/>
        <v>54</v>
      </c>
      <c r="H39" s="78">
        <v>38</v>
      </c>
      <c r="I39" s="78">
        <v>16</v>
      </c>
      <c r="J39" s="79">
        <v>16</v>
      </c>
    </row>
    <row r="40" spans="1:10" ht="13.5" customHeight="1">
      <c r="A40" s="38"/>
      <c r="B40" s="38"/>
      <c r="C40" s="179"/>
      <c r="D40" s="746" t="s">
        <v>894</v>
      </c>
      <c r="E40" s="747"/>
      <c r="F40" s="180"/>
      <c r="G40" s="78">
        <f t="shared" si="0"/>
        <v>10</v>
      </c>
      <c r="H40" s="78">
        <v>10</v>
      </c>
      <c r="I40" s="78" t="s">
        <v>762</v>
      </c>
      <c r="J40" s="79" t="s">
        <v>762</v>
      </c>
    </row>
    <row r="41" spans="1:10" ht="13.5" customHeight="1">
      <c r="A41" s="38"/>
      <c r="B41" s="38"/>
      <c r="C41" s="179"/>
      <c r="D41" s="746" t="s">
        <v>154</v>
      </c>
      <c r="E41" s="747"/>
      <c r="F41" s="180"/>
      <c r="G41" s="78">
        <f t="shared" si="0"/>
        <v>114</v>
      </c>
      <c r="H41" s="78">
        <v>102</v>
      </c>
      <c r="I41" s="78">
        <v>12</v>
      </c>
      <c r="J41" s="79">
        <v>13</v>
      </c>
    </row>
    <row r="42" spans="1:10" ht="13.5" customHeight="1">
      <c r="A42" s="179"/>
      <c r="B42" s="161"/>
      <c r="C42" s="746" t="s">
        <v>155</v>
      </c>
      <c r="D42" s="758"/>
      <c r="E42" s="747"/>
      <c r="F42" s="180"/>
      <c r="G42" s="78">
        <f>SUM(H42:I42)</f>
        <v>132</v>
      </c>
      <c r="H42" s="78">
        <f>SUM(H43,H45,H49,H51)</f>
        <v>119</v>
      </c>
      <c r="I42" s="78">
        <f>SUM(I43,I45,I49,I51)</f>
        <v>13</v>
      </c>
      <c r="J42" s="79">
        <f>SUM(J43,J45,J49,J51)</f>
        <v>13</v>
      </c>
    </row>
    <row r="43" spans="1:10" ht="13.5" customHeight="1">
      <c r="A43" s="38"/>
      <c r="B43" s="179"/>
      <c r="C43" s="161"/>
      <c r="D43" s="746" t="s">
        <v>895</v>
      </c>
      <c r="E43" s="746"/>
      <c r="F43" s="180"/>
      <c r="G43" s="78">
        <f t="shared" si="0"/>
        <v>10</v>
      </c>
      <c r="H43" s="78">
        <v>8</v>
      </c>
      <c r="I43" s="78">
        <v>2</v>
      </c>
      <c r="J43" s="79">
        <v>2</v>
      </c>
    </row>
    <row r="44" spans="1:10" s="29" customFormat="1" ht="13.5" customHeight="1">
      <c r="A44" s="37"/>
      <c r="B44" s="37"/>
      <c r="C44" s="179"/>
      <c r="D44" s="166"/>
      <c r="E44" s="179" t="s">
        <v>771</v>
      </c>
      <c r="F44" s="181"/>
      <c r="G44" s="78">
        <f t="shared" si="0"/>
        <v>10</v>
      </c>
      <c r="H44" s="78">
        <v>8</v>
      </c>
      <c r="I44" s="78">
        <v>2</v>
      </c>
      <c r="J44" s="79">
        <v>2</v>
      </c>
    </row>
    <row r="45" spans="1:10" s="29" customFormat="1" ht="13.5" customHeight="1">
      <c r="A45" s="37"/>
      <c r="B45" s="179"/>
      <c r="C45" s="166"/>
      <c r="D45" s="746" t="s">
        <v>157</v>
      </c>
      <c r="E45" s="760"/>
      <c r="F45" s="492"/>
      <c r="G45" s="78">
        <f t="shared" si="0"/>
        <v>35</v>
      </c>
      <c r="H45" s="78">
        <f>SUM(H46,H48)</f>
        <v>30</v>
      </c>
      <c r="I45" s="78">
        <f>SUM(I46,I48)</f>
        <v>5</v>
      </c>
      <c r="J45" s="79">
        <f>SUM(J46,J48)</f>
        <v>5</v>
      </c>
    </row>
    <row r="46" spans="1:10" s="29" customFormat="1" ht="13.5" customHeight="1">
      <c r="A46" s="37"/>
      <c r="B46" s="37"/>
      <c r="C46" s="179"/>
      <c r="D46" s="166"/>
      <c r="E46" s="179" t="s">
        <v>158</v>
      </c>
      <c r="F46" s="181"/>
      <c r="G46" s="78">
        <f t="shared" si="0"/>
        <v>29</v>
      </c>
      <c r="H46" s="78">
        <v>25</v>
      </c>
      <c r="I46" s="78">
        <v>4</v>
      </c>
      <c r="J46" s="79">
        <v>4</v>
      </c>
    </row>
    <row r="47" spans="1:10" s="29" customFormat="1" ht="13.5" customHeight="1">
      <c r="A47" s="37"/>
      <c r="B47" s="37"/>
      <c r="C47" s="37"/>
      <c r="D47" s="179"/>
      <c r="E47" s="477" t="s">
        <v>823</v>
      </c>
      <c r="F47" s="182"/>
      <c r="G47" s="78">
        <f>SUM(H47:I47)</f>
        <v>29</v>
      </c>
      <c r="H47" s="78">
        <v>25</v>
      </c>
      <c r="I47" s="78">
        <v>4</v>
      </c>
      <c r="J47" s="79">
        <v>4</v>
      </c>
    </row>
    <row r="48" spans="5:10" s="29" customFormat="1" ht="13.5">
      <c r="E48" s="490" t="s">
        <v>771</v>
      </c>
      <c r="G48" s="491">
        <f>SUM(H48:I48)</f>
        <v>6</v>
      </c>
      <c r="H48" s="171">
        <v>5</v>
      </c>
      <c r="I48" s="171">
        <v>1</v>
      </c>
      <c r="J48" s="491">
        <v>1</v>
      </c>
    </row>
    <row r="49" spans="4:10" s="29" customFormat="1" ht="13.5">
      <c r="D49" s="759" t="s">
        <v>896</v>
      </c>
      <c r="E49" s="759"/>
      <c r="G49" s="73">
        <f>SUM(H49:I49)</f>
        <v>10</v>
      </c>
      <c r="H49" s="170">
        <v>10</v>
      </c>
      <c r="I49" s="170">
        <v>0</v>
      </c>
      <c r="J49" s="73">
        <v>0</v>
      </c>
    </row>
    <row r="50" spans="1:10" s="29" customFormat="1" ht="13.5" customHeight="1">
      <c r="A50" s="37"/>
      <c r="B50" s="37"/>
      <c r="C50" s="179"/>
      <c r="D50" s="166"/>
      <c r="E50" s="179" t="s">
        <v>154</v>
      </c>
      <c r="F50" s="181"/>
      <c r="G50" s="78">
        <f t="shared" si="0"/>
        <v>10</v>
      </c>
      <c r="H50" s="78">
        <v>10</v>
      </c>
      <c r="I50" s="78">
        <v>0</v>
      </c>
      <c r="J50" s="79">
        <v>0</v>
      </c>
    </row>
    <row r="51" spans="1:10" s="29" customFormat="1" ht="13.5" customHeight="1">
      <c r="A51" s="37"/>
      <c r="B51" s="425"/>
      <c r="C51" s="493"/>
      <c r="D51" s="756" t="s">
        <v>174</v>
      </c>
      <c r="E51" s="757"/>
      <c r="F51" s="494"/>
      <c r="G51" s="78">
        <f t="shared" si="0"/>
        <v>77</v>
      </c>
      <c r="H51" s="78">
        <v>71</v>
      </c>
      <c r="I51" s="78">
        <v>6</v>
      </c>
      <c r="J51" s="79">
        <v>6</v>
      </c>
    </row>
    <row r="52" spans="1:10" s="29" customFormat="1" ht="13.5" customHeight="1">
      <c r="A52" s="37"/>
      <c r="B52" s="425"/>
      <c r="C52" s="497" t="s">
        <v>773</v>
      </c>
      <c r="D52" s="498"/>
      <c r="E52" s="498"/>
      <c r="F52" s="494"/>
      <c r="G52" s="78">
        <f t="shared" si="0"/>
        <v>107</v>
      </c>
      <c r="H52" s="78">
        <v>96</v>
      </c>
      <c r="I52" s="78">
        <v>11</v>
      </c>
      <c r="J52" s="426">
        <v>12</v>
      </c>
    </row>
    <row r="53" spans="1:10" s="29" customFormat="1" ht="13.5" customHeight="1">
      <c r="A53" s="69"/>
      <c r="B53" s="748" t="s">
        <v>772</v>
      </c>
      <c r="C53" s="748"/>
      <c r="D53" s="748"/>
      <c r="E53" s="748"/>
      <c r="F53" s="495"/>
      <c r="G53" s="80">
        <f t="shared" si="0"/>
        <v>1617</v>
      </c>
      <c r="H53" s="80">
        <v>1412</v>
      </c>
      <c r="I53" s="80">
        <v>205</v>
      </c>
      <c r="J53" s="81">
        <v>1366</v>
      </c>
    </row>
    <row r="54" ht="13.5" customHeight="1">
      <c r="A54" s="47" t="s">
        <v>800</v>
      </c>
    </row>
    <row r="55" ht="13.5" customHeight="1">
      <c r="A55" s="158" t="s">
        <v>853</v>
      </c>
    </row>
    <row r="56" spans="1:10" s="109" customFormat="1" ht="13.5" customHeight="1">
      <c r="A56" s="47"/>
      <c r="B56" s="3"/>
      <c r="C56" s="3"/>
      <c r="D56" s="3"/>
      <c r="E56" s="3"/>
      <c r="F56" s="3"/>
      <c r="G56" s="3"/>
      <c r="H56" s="3"/>
      <c r="I56" s="3"/>
      <c r="J56" s="3"/>
    </row>
    <row r="88" ht="12.75" customHeight="1"/>
  </sheetData>
  <sheetProtection/>
  <mergeCells count="39">
    <mergeCell ref="A1:J2"/>
    <mergeCell ref="D35:E35"/>
    <mergeCell ref="D36:E36"/>
    <mergeCell ref="D24:E24"/>
    <mergeCell ref="H5:H7"/>
    <mergeCell ref="A8:E8"/>
    <mergeCell ref="J5:J7"/>
    <mergeCell ref="C10:E10"/>
    <mergeCell ref="B9:E9"/>
    <mergeCell ref="D33:E33"/>
    <mergeCell ref="D51:E51"/>
    <mergeCell ref="D23:E23"/>
    <mergeCell ref="C11:E11"/>
    <mergeCell ref="D38:E38"/>
    <mergeCell ref="D28:E28"/>
    <mergeCell ref="C42:E42"/>
    <mergeCell ref="D49:E49"/>
    <mergeCell ref="D39:E39"/>
    <mergeCell ref="D34:E34"/>
    <mergeCell ref="D45:E45"/>
    <mergeCell ref="D31:E31"/>
    <mergeCell ref="D32:E32"/>
    <mergeCell ref="D41:E41"/>
    <mergeCell ref="I5:I7"/>
    <mergeCell ref="B12:E12"/>
    <mergeCell ref="C13:E13"/>
    <mergeCell ref="D14:E14"/>
    <mergeCell ref="A5:F7"/>
    <mergeCell ref="G5:G7"/>
    <mergeCell ref="D26:E26"/>
    <mergeCell ref="D30:E30"/>
    <mergeCell ref="B53:E53"/>
    <mergeCell ref="D22:E22"/>
    <mergeCell ref="D25:E25"/>
    <mergeCell ref="D27:E27"/>
    <mergeCell ref="D29:E29"/>
    <mergeCell ref="D40:E40"/>
    <mergeCell ref="D43:E43"/>
    <mergeCell ref="D37:E37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9" r:id="rId1"/>
  <ignoredErrors>
    <ignoredError sqref="G9 G13" formula="1"/>
    <ignoredError sqref="G11 G20:G24 G27 G31:G32 G34:G35 G37 G39 G41 G43 G45:G46 G50:G53 H13:H14 I14:J14 G15:G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zoomScale="110" zoomScaleNormal="11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63" sqref="E63:G63"/>
    </sheetView>
  </sheetViews>
  <sheetFormatPr defaultColWidth="8.875" defaultRowHeight="13.5"/>
  <cols>
    <col min="1" max="1" width="1.12109375" style="3" customWidth="1"/>
    <col min="2" max="6" width="2.50390625" style="3" customWidth="1"/>
    <col min="7" max="7" width="12.375" style="3" customWidth="1"/>
    <col min="8" max="8" width="3.125" style="3" customWidth="1"/>
    <col min="9" max="9" width="15.875" style="29" customWidth="1"/>
    <col min="10" max="12" width="15.875" style="3" customWidth="1"/>
    <col min="13" max="16384" width="8.875" style="3" customWidth="1"/>
  </cols>
  <sheetData>
    <row r="1" spans="1:12" s="109" customFormat="1" ht="18" customHeight="1">
      <c r="A1" s="565" t="s">
        <v>735</v>
      </c>
      <c r="B1" s="565"/>
      <c r="C1" s="745"/>
      <c r="D1" s="745"/>
      <c r="E1" s="745"/>
      <c r="F1" s="745"/>
      <c r="G1" s="745"/>
      <c r="H1" s="745"/>
      <c r="I1" s="745"/>
      <c r="J1" s="745"/>
      <c r="K1" s="745"/>
      <c r="L1" s="745"/>
    </row>
    <row r="2" spans="1:12" s="109" customFormat="1" ht="18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</row>
    <row r="3" spans="1:2" ht="19.5" customHeight="1">
      <c r="A3" s="113"/>
      <c r="B3" s="113"/>
    </row>
    <row r="4" spans="1:12" s="40" customFormat="1" ht="13.5" customHeight="1">
      <c r="A4" s="47" t="s">
        <v>810</v>
      </c>
      <c r="B4" s="41"/>
      <c r="C4" s="47"/>
      <c r="D4" s="47"/>
      <c r="E4" s="47"/>
      <c r="F4" s="47"/>
      <c r="G4" s="41"/>
      <c r="H4" s="41"/>
      <c r="I4" s="47"/>
      <c r="L4" s="129" t="s">
        <v>890</v>
      </c>
    </row>
    <row r="5" spans="1:12" ht="13.5" customHeight="1">
      <c r="A5" s="774" t="s">
        <v>488</v>
      </c>
      <c r="B5" s="774"/>
      <c r="C5" s="774"/>
      <c r="D5" s="774"/>
      <c r="E5" s="774"/>
      <c r="F5" s="774"/>
      <c r="G5" s="774"/>
      <c r="H5" s="775"/>
      <c r="I5" s="550" t="s">
        <v>135</v>
      </c>
      <c r="J5" s="573" t="s">
        <v>175</v>
      </c>
      <c r="K5" s="573" t="s">
        <v>139</v>
      </c>
      <c r="L5" s="558" t="s">
        <v>106</v>
      </c>
    </row>
    <row r="6" spans="1:12" ht="13.5" customHeight="1">
      <c r="A6" s="776"/>
      <c r="B6" s="776"/>
      <c r="C6" s="776"/>
      <c r="D6" s="776"/>
      <c r="E6" s="776"/>
      <c r="F6" s="776"/>
      <c r="G6" s="776"/>
      <c r="H6" s="777"/>
      <c r="I6" s="551"/>
      <c r="J6" s="563"/>
      <c r="K6" s="574"/>
      <c r="L6" s="772"/>
    </row>
    <row r="7" spans="1:12" ht="13.5" customHeight="1">
      <c r="A7" s="778"/>
      <c r="B7" s="778"/>
      <c r="C7" s="778"/>
      <c r="D7" s="778"/>
      <c r="E7" s="778"/>
      <c r="F7" s="778"/>
      <c r="G7" s="778"/>
      <c r="H7" s="779"/>
      <c r="I7" s="544"/>
      <c r="J7" s="564"/>
      <c r="K7" s="575"/>
      <c r="L7" s="773"/>
    </row>
    <row r="8" spans="1:12" ht="10.5" customHeight="1">
      <c r="A8" s="45"/>
      <c r="B8" s="694" t="s">
        <v>756</v>
      </c>
      <c r="C8" s="694"/>
      <c r="D8" s="694"/>
      <c r="E8" s="694"/>
      <c r="F8" s="694"/>
      <c r="G8" s="694"/>
      <c r="H8" s="427"/>
      <c r="I8" s="319">
        <f>SUM(I9+I12+I64+I65)</f>
        <v>75907</v>
      </c>
      <c r="J8" s="13">
        <f>SUM(J9+J12+J64+J65)</f>
        <v>69566</v>
      </c>
      <c r="K8" s="319">
        <f>SUM(K9+K12+K64+K65)</f>
        <v>6341</v>
      </c>
      <c r="L8" s="13">
        <f>SUM(L9+L12+L64+L65)</f>
        <v>16595</v>
      </c>
    </row>
    <row r="9" spans="1:12" ht="10.5" customHeight="1">
      <c r="A9" s="38"/>
      <c r="B9" s="215"/>
      <c r="C9" s="767" t="s">
        <v>176</v>
      </c>
      <c r="D9" s="770"/>
      <c r="E9" s="770"/>
      <c r="F9" s="770"/>
      <c r="G9" s="770"/>
      <c r="H9" s="161"/>
      <c r="I9" s="18">
        <f>SUM(J9:K9)</f>
        <v>67570</v>
      </c>
      <c r="J9" s="13">
        <f>SUM(J10:J11)</f>
        <v>62339</v>
      </c>
      <c r="K9" s="18">
        <f>SUM(K10:K11)</f>
        <v>5231</v>
      </c>
      <c r="L9" s="13">
        <f>SUM(L10:L11)</f>
        <v>14294</v>
      </c>
    </row>
    <row r="10" spans="1:12" ht="10.5" customHeight="1">
      <c r="A10" s="38"/>
      <c r="B10" s="215"/>
      <c r="C10" s="215"/>
      <c r="D10" s="767" t="s">
        <v>177</v>
      </c>
      <c r="E10" s="770"/>
      <c r="F10" s="770"/>
      <c r="G10" s="770"/>
      <c r="H10" s="161"/>
      <c r="I10" s="18">
        <f>SUM(J10:K10)</f>
        <v>4958</v>
      </c>
      <c r="J10" s="13">
        <v>4958</v>
      </c>
      <c r="K10" s="20" t="s">
        <v>762</v>
      </c>
      <c r="L10" s="454" t="s">
        <v>762</v>
      </c>
    </row>
    <row r="11" spans="1:12" ht="10.5" customHeight="1">
      <c r="A11" s="38"/>
      <c r="B11" s="215"/>
      <c r="C11" s="215"/>
      <c r="D11" s="767" t="s">
        <v>178</v>
      </c>
      <c r="E11" s="770"/>
      <c r="F11" s="770"/>
      <c r="G11" s="770"/>
      <c r="H11" s="161"/>
      <c r="I11" s="18">
        <f>SUM(J11:K11)</f>
        <v>62612</v>
      </c>
      <c r="J11" s="13">
        <v>57381</v>
      </c>
      <c r="K11" s="18">
        <v>5231</v>
      </c>
      <c r="L11" s="13">
        <v>14294</v>
      </c>
    </row>
    <row r="12" spans="1:12" ht="10.5" customHeight="1">
      <c r="A12" s="38"/>
      <c r="B12" s="215"/>
      <c r="C12" s="767" t="s">
        <v>112</v>
      </c>
      <c r="D12" s="770"/>
      <c r="E12" s="770"/>
      <c r="F12" s="770"/>
      <c r="G12" s="770"/>
      <c r="H12" s="161"/>
      <c r="I12" s="18">
        <f>SUM(I13,I48)</f>
        <v>6613</v>
      </c>
      <c r="J12" s="13">
        <f>SUM(J13+J48)</f>
        <v>5719</v>
      </c>
      <c r="K12" s="18">
        <f>SUM(K13+K48)</f>
        <v>894</v>
      </c>
      <c r="L12" s="13">
        <f>SUM(L13,L48)</f>
        <v>923</v>
      </c>
    </row>
    <row r="13" spans="1:12" ht="10.5" customHeight="1">
      <c r="A13" s="38"/>
      <c r="B13" s="215"/>
      <c r="C13" s="215"/>
      <c r="D13" s="767" t="s">
        <v>179</v>
      </c>
      <c r="E13" s="770"/>
      <c r="F13" s="770"/>
      <c r="G13" s="770"/>
      <c r="H13" s="161"/>
      <c r="I13" s="18">
        <f aca="true" t="shared" si="0" ref="I13:I46">SUM(J13:K13)</f>
        <v>6442</v>
      </c>
      <c r="J13" s="13">
        <f>SUM(J14,J25:J47)</f>
        <v>5566</v>
      </c>
      <c r="K13" s="18">
        <f>SUM(K14,K25:K47)</f>
        <v>876</v>
      </c>
      <c r="L13" s="13">
        <f>SUM(L14,L25:L47)</f>
        <v>905</v>
      </c>
    </row>
    <row r="14" spans="1:12" ht="10.5" customHeight="1">
      <c r="A14" s="38"/>
      <c r="B14" s="215"/>
      <c r="C14" s="215"/>
      <c r="D14" s="215"/>
      <c r="E14" s="767" t="s">
        <v>180</v>
      </c>
      <c r="F14" s="770"/>
      <c r="G14" s="770"/>
      <c r="H14" s="161"/>
      <c r="I14" s="18">
        <f t="shared" si="0"/>
        <v>285</v>
      </c>
      <c r="J14" s="13">
        <f>SUM(J15:J24)</f>
        <v>260</v>
      </c>
      <c r="K14" s="18">
        <f>SUM(K15:K24)</f>
        <v>25</v>
      </c>
      <c r="L14" s="13">
        <f>SUM(L15:L24)</f>
        <v>25</v>
      </c>
    </row>
    <row r="15" spans="1:12" ht="10.5" customHeight="1">
      <c r="A15" s="38"/>
      <c r="B15" s="215"/>
      <c r="C15" s="215"/>
      <c r="D15" s="215"/>
      <c r="E15" s="215"/>
      <c r="F15" s="767" t="s">
        <v>181</v>
      </c>
      <c r="G15" s="770"/>
      <c r="H15" s="161"/>
      <c r="I15" s="18">
        <f t="shared" si="0"/>
        <v>51</v>
      </c>
      <c r="J15" s="13">
        <v>49</v>
      </c>
      <c r="K15" s="18">
        <v>2</v>
      </c>
      <c r="L15" s="13">
        <v>2</v>
      </c>
    </row>
    <row r="16" spans="1:12" ht="10.5" customHeight="1">
      <c r="A16" s="38"/>
      <c r="B16" s="215"/>
      <c r="C16" s="215"/>
      <c r="D16" s="215"/>
      <c r="E16" s="215"/>
      <c r="F16" s="767" t="s">
        <v>335</v>
      </c>
      <c r="G16" s="770"/>
      <c r="H16" s="161"/>
      <c r="I16" s="18">
        <f t="shared" si="0"/>
        <v>31</v>
      </c>
      <c r="J16" s="13">
        <v>27</v>
      </c>
      <c r="K16" s="18">
        <v>4</v>
      </c>
      <c r="L16" s="13">
        <v>4</v>
      </c>
    </row>
    <row r="17" spans="1:12" ht="10.5" customHeight="1">
      <c r="A17" s="38"/>
      <c r="B17" s="215"/>
      <c r="C17" s="215"/>
      <c r="D17" s="215"/>
      <c r="E17" s="215"/>
      <c r="F17" s="767" t="s">
        <v>774</v>
      </c>
      <c r="G17" s="770"/>
      <c r="H17" s="161"/>
      <c r="I17" s="18">
        <f t="shared" si="0"/>
        <v>42</v>
      </c>
      <c r="J17" s="13">
        <v>37</v>
      </c>
      <c r="K17" s="18">
        <v>5</v>
      </c>
      <c r="L17" s="13">
        <v>5</v>
      </c>
    </row>
    <row r="18" spans="1:12" ht="10.5" customHeight="1">
      <c r="A18" s="38"/>
      <c r="B18" s="215"/>
      <c r="C18" s="215"/>
      <c r="D18" s="215"/>
      <c r="E18" s="215"/>
      <c r="F18" s="767" t="s">
        <v>337</v>
      </c>
      <c r="G18" s="770"/>
      <c r="H18" s="161"/>
      <c r="I18" s="18">
        <f t="shared" si="0"/>
        <v>26</v>
      </c>
      <c r="J18" s="13">
        <v>26</v>
      </c>
      <c r="K18" s="20" t="s">
        <v>762</v>
      </c>
      <c r="L18" s="454" t="s">
        <v>762</v>
      </c>
    </row>
    <row r="19" spans="1:12" ht="10.5" customHeight="1">
      <c r="A19" s="38"/>
      <c r="B19" s="215"/>
      <c r="C19" s="215"/>
      <c r="D19" s="215"/>
      <c r="E19" s="215"/>
      <c r="F19" s="767" t="s">
        <v>338</v>
      </c>
      <c r="G19" s="770"/>
      <c r="H19" s="161"/>
      <c r="I19" s="18">
        <f t="shared" si="0"/>
        <v>29</v>
      </c>
      <c r="J19" s="13">
        <v>26</v>
      </c>
      <c r="K19" s="20">
        <v>3</v>
      </c>
      <c r="L19" s="454">
        <v>3</v>
      </c>
    </row>
    <row r="20" spans="1:12" ht="10.5" customHeight="1">
      <c r="A20" s="38"/>
      <c r="B20" s="215"/>
      <c r="C20" s="215"/>
      <c r="D20" s="215"/>
      <c r="E20" s="215"/>
      <c r="F20" s="767" t="s">
        <v>775</v>
      </c>
      <c r="G20" s="770"/>
      <c r="H20" s="161"/>
      <c r="I20" s="18">
        <f t="shared" si="0"/>
        <v>12</v>
      </c>
      <c r="J20" s="13">
        <v>10</v>
      </c>
      <c r="K20" s="20">
        <v>2</v>
      </c>
      <c r="L20" s="454">
        <v>2</v>
      </c>
    </row>
    <row r="21" spans="1:12" ht="10.5" customHeight="1">
      <c r="A21" s="38"/>
      <c r="B21" s="215"/>
      <c r="C21" s="215"/>
      <c r="D21" s="215"/>
      <c r="E21" s="215"/>
      <c r="F21" s="767" t="s">
        <v>340</v>
      </c>
      <c r="G21" s="770"/>
      <c r="H21" s="161"/>
      <c r="I21" s="18">
        <f t="shared" si="0"/>
        <v>26</v>
      </c>
      <c r="J21" s="13">
        <v>25</v>
      </c>
      <c r="K21" s="20">
        <v>1</v>
      </c>
      <c r="L21" s="454">
        <v>1</v>
      </c>
    </row>
    <row r="22" spans="1:12" ht="10.5" customHeight="1">
      <c r="A22" s="38"/>
      <c r="B22" s="215"/>
      <c r="C22" s="215"/>
      <c r="D22" s="215"/>
      <c r="E22" s="215"/>
      <c r="F22" s="767" t="s">
        <v>341</v>
      </c>
      <c r="G22" s="770"/>
      <c r="H22" s="161"/>
      <c r="I22" s="18">
        <f t="shared" si="0"/>
        <v>21</v>
      </c>
      <c r="J22" s="13">
        <v>19</v>
      </c>
      <c r="K22" s="20">
        <v>2</v>
      </c>
      <c r="L22" s="454">
        <v>2</v>
      </c>
    </row>
    <row r="23" spans="1:12" ht="10.5" customHeight="1">
      <c r="A23" s="38"/>
      <c r="B23" s="215"/>
      <c r="C23" s="215"/>
      <c r="D23" s="215"/>
      <c r="E23" s="215"/>
      <c r="F23" s="767" t="s">
        <v>776</v>
      </c>
      <c r="G23" s="770"/>
      <c r="H23" s="161"/>
      <c r="I23" s="18">
        <f t="shared" si="0"/>
        <v>23</v>
      </c>
      <c r="J23" s="13">
        <v>17</v>
      </c>
      <c r="K23" s="20">
        <v>6</v>
      </c>
      <c r="L23" s="454">
        <v>6</v>
      </c>
    </row>
    <row r="24" spans="1:12" ht="10.5" customHeight="1">
      <c r="A24" s="38"/>
      <c r="B24" s="215"/>
      <c r="C24" s="215"/>
      <c r="D24" s="215"/>
      <c r="E24" s="215"/>
      <c r="F24" s="767" t="s">
        <v>69</v>
      </c>
      <c r="G24" s="770"/>
      <c r="H24" s="161"/>
      <c r="I24" s="18">
        <f t="shared" si="0"/>
        <v>24</v>
      </c>
      <c r="J24" s="13">
        <v>24</v>
      </c>
      <c r="K24" s="20" t="s">
        <v>762</v>
      </c>
      <c r="L24" s="454" t="s">
        <v>762</v>
      </c>
    </row>
    <row r="25" spans="1:12" ht="10.5" customHeight="1">
      <c r="A25" s="38"/>
      <c r="B25" s="215"/>
      <c r="C25" s="215"/>
      <c r="D25" s="215"/>
      <c r="E25" s="767" t="s">
        <v>346</v>
      </c>
      <c r="F25" s="770"/>
      <c r="G25" s="770"/>
      <c r="H25" s="161"/>
      <c r="I25" s="18">
        <f t="shared" si="0"/>
        <v>25</v>
      </c>
      <c r="J25" s="13">
        <v>19</v>
      </c>
      <c r="K25" s="20">
        <v>6</v>
      </c>
      <c r="L25" s="454">
        <v>6</v>
      </c>
    </row>
    <row r="26" spans="1:12" ht="10.5" customHeight="1">
      <c r="A26" s="38"/>
      <c r="B26" s="215"/>
      <c r="C26" s="215"/>
      <c r="D26" s="215"/>
      <c r="E26" s="767" t="s">
        <v>348</v>
      </c>
      <c r="F26" s="770"/>
      <c r="G26" s="770"/>
      <c r="H26" s="161"/>
      <c r="I26" s="18">
        <f t="shared" si="0"/>
        <v>65</v>
      </c>
      <c r="J26" s="13">
        <v>52</v>
      </c>
      <c r="K26" s="20">
        <v>13</v>
      </c>
      <c r="L26" s="454">
        <v>13</v>
      </c>
    </row>
    <row r="27" spans="1:12" ht="10.5" customHeight="1">
      <c r="A27" s="38"/>
      <c r="B27" s="215"/>
      <c r="C27" s="215"/>
      <c r="D27" s="215"/>
      <c r="E27" s="767" t="s">
        <v>349</v>
      </c>
      <c r="F27" s="770"/>
      <c r="G27" s="770"/>
      <c r="H27" s="161"/>
      <c r="I27" s="18">
        <f t="shared" si="0"/>
        <v>28</v>
      </c>
      <c r="J27" s="13">
        <v>25</v>
      </c>
      <c r="K27" s="20">
        <v>3</v>
      </c>
      <c r="L27" s="454">
        <v>3</v>
      </c>
    </row>
    <row r="28" spans="1:12" ht="10.5" customHeight="1">
      <c r="A28" s="38"/>
      <c r="B28" s="215"/>
      <c r="C28" s="215"/>
      <c r="D28" s="215"/>
      <c r="E28" s="767" t="s">
        <v>769</v>
      </c>
      <c r="F28" s="770"/>
      <c r="G28" s="770"/>
      <c r="H28" s="161"/>
      <c r="I28" s="18">
        <f>SUM(J28:K28)</f>
        <v>14</v>
      </c>
      <c r="J28" s="13">
        <v>8</v>
      </c>
      <c r="K28" s="20">
        <v>6</v>
      </c>
      <c r="L28" s="454">
        <v>6</v>
      </c>
    </row>
    <row r="29" spans="1:12" ht="10.5" customHeight="1">
      <c r="A29" s="38"/>
      <c r="B29" s="215"/>
      <c r="C29" s="215"/>
      <c r="D29" s="215"/>
      <c r="E29" s="767" t="s">
        <v>777</v>
      </c>
      <c r="F29" s="770"/>
      <c r="G29" s="770"/>
      <c r="H29" s="161"/>
      <c r="I29" s="18">
        <f t="shared" si="0"/>
        <v>17</v>
      </c>
      <c r="J29" s="13">
        <v>16</v>
      </c>
      <c r="K29" s="20">
        <v>1</v>
      </c>
      <c r="L29" s="454">
        <v>1</v>
      </c>
    </row>
    <row r="30" spans="1:12" ht="10.5" customHeight="1">
      <c r="A30" s="38"/>
      <c r="B30" s="215"/>
      <c r="C30" s="215"/>
      <c r="D30" s="215"/>
      <c r="E30" s="767" t="s">
        <v>770</v>
      </c>
      <c r="F30" s="770"/>
      <c r="G30" s="770"/>
      <c r="H30" s="161"/>
      <c r="I30" s="18">
        <f t="shared" si="0"/>
        <v>15</v>
      </c>
      <c r="J30" s="13">
        <v>14</v>
      </c>
      <c r="K30" s="20">
        <v>1</v>
      </c>
      <c r="L30" s="454">
        <v>1</v>
      </c>
    </row>
    <row r="31" spans="1:12" ht="10.5" customHeight="1">
      <c r="A31" s="38"/>
      <c r="B31" s="215"/>
      <c r="C31" s="215"/>
      <c r="D31" s="215"/>
      <c r="E31" s="767" t="s">
        <v>364</v>
      </c>
      <c r="F31" s="770"/>
      <c r="G31" s="770"/>
      <c r="H31" s="161"/>
      <c r="I31" s="18">
        <f t="shared" si="0"/>
        <v>21</v>
      </c>
      <c r="J31" s="13">
        <v>13</v>
      </c>
      <c r="K31" s="20">
        <v>8</v>
      </c>
      <c r="L31" s="454">
        <v>10</v>
      </c>
    </row>
    <row r="32" spans="1:12" ht="10.5" customHeight="1">
      <c r="A32" s="38"/>
      <c r="B32" s="215"/>
      <c r="C32" s="215"/>
      <c r="D32" s="215"/>
      <c r="E32" s="767" t="s">
        <v>372</v>
      </c>
      <c r="F32" s="770"/>
      <c r="G32" s="770"/>
      <c r="H32" s="423"/>
      <c r="I32" s="18">
        <f t="shared" si="0"/>
        <v>10</v>
      </c>
      <c r="J32" s="13">
        <v>10</v>
      </c>
      <c r="K32" s="20" t="s">
        <v>762</v>
      </c>
      <c r="L32" s="454" t="s">
        <v>762</v>
      </c>
    </row>
    <row r="33" spans="1:12" ht="10.5" customHeight="1">
      <c r="A33" s="38"/>
      <c r="B33" s="215"/>
      <c r="C33" s="215"/>
      <c r="D33" s="215"/>
      <c r="E33" s="767" t="s">
        <v>780</v>
      </c>
      <c r="F33" s="771"/>
      <c r="G33" s="770"/>
      <c r="H33" s="161"/>
      <c r="I33" s="18">
        <f>SUM(J33:K33)</f>
        <v>11</v>
      </c>
      <c r="J33" s="13">
        <v>9</v>
      </c>
      <c r="K33" s="20">
        <v>2</v>
      </c>
      <c r="L33" s="454">
        <v>2</v>
      </c>
    </row>
    <row r="34" spans="1:12" ht="10.5" customHeight="1">
      <c r="A34" s="38"/>
      <c r="B34" s="215"/>
      <c r="C34" s="215"/>
      <c r="D34" s="215"/>
      <c r="E34" s="767" t="s">
        <v>462</v>
      </c>
      <c r="F34" s="771"/>
      <c r="G34" s="770"/>
      <c r="H34" s="161"/>
      <c r="I34" s="18">
        <f t="shared" si="0"/>
        <v>13</v>
      </c>
      <c r="J34" s="13">
        <v>12</v>
      </c>
      <c r="K34" s="20">
        <v>1</v>
      </c>
      <c r="L34" s="454">
        <v>1</v>
      </c>
    </row>
    <row r="35" spans="1:12" ht="10.5" customHeight="1">
      <c r="A35" s="38"/>
      <c r="B35" s="215"/>
      <c r="C35" s="215"/>
      <c r="D35" s="215"/>
      <c r="E35" s="767" t="s">
        <v>781</v>
      </c>
      <c r="F35" s="770"/>
      <c r="G35" s="770"/>
      <c r="H35" s="161"/>
      <c r="I35" s="18">
        <f t="shared" si="0"/>
        <v>29</v>
      </c>
      <c r="J35" s="13">
        <v>23</v>
      </c>
      <c r="K35" s="20">
        <v>6</v>
      </c>
      <c r="L35" s="454">
        <v>6</v>
      </c>
    </row>
    <row r="36" spans="1:12" ht="10.5" customHeight="1">
      <c r="A36" s="38"/>
      <c r="B36" s="215"/>
      <c r="C36" s="215"/>
      <c r="D36" s="215"/>
      <c r="E36" s="767" t="s">
        <v>897</v>
      </c>
      <c r="F36" s="770"/>
      <c r="G36" s="770"/>
      <c r="H36" s="161"/>
      <c r="I36" s="18">
        <f>SUM(J36:K36)</f>
        <v>10</v>
      </c>
      <c r="J36" s="13">
        <v>6</v>
      </c>
      <c r="K36" s="20">
        <v>4</v>
      </c>
      <c r="L36" s="454">
        <v>4</v>
      </c>
    </row>
    <row r="37" spans="1:12" ht="10.5" customHeight="1">
      <c r="A37" s="38"/>
      <c r="B37" s="215"/>
      <c r="C37" s="215"/>
      <c r="D37" s="215"/>
      <c r="E37" s="767" t="s">
        <v>782</v>
      </c>
      <c r="F37" s="770"/>
      <c r="G37" s="770"/>
      <c r="H37" s="161"/>
      <c r="I37" s="18">
        <f t="shared" si="0"/>
        <v>15</v>
      </c>
      <c r="J37" s="13">
        <v>15</v>
      </c>
      <c r="K37" s="20" t="s">
        <v>762</v>
      </c>
      <c r="L37" s="454" t="s">
        <v>762</v>
      </c>
    </row>
    <row r="38" spans="1:12" ht="10.5" customHeight="1">
      <c r="A38" s="38"/>
      <c r="B38" s="215"/>
      <c r="C38" s="215"/>
      <c r="D38" s="215"/>
      <c r="E38" s="767" t="s">
        <v>376</v>
      </c>
      <c r="F38" s="770"/>
      <c r="G38" s="770"/>
      <c r="H38" s="161"/>
      <c r="I38" s="18">
        <f t="shared" si="0"/>
        <v>3935</v>
      </c>
      <c r="J38" s="13">
        <v>3623</v>
      </c>
      <c r="K38" s="20">
        <v>312</v>
      </c>
      <c r="L38" s="454">
        <v>333</v>
      </c>
    </row>
    <row r="39" spans="1:12" ht="10.5" customHeight="1">
      <c r="A39" s="38"/>
      <c r="B39" s="215"/>
      <c r="C39" s="215"/>
      <c r="D39" s="215"/>
      <c r="E39" s="767" t="s">
        <v>377</v>
      </c>
      <c r="F39" s="770"/>
      <c r="G39" s="770"/>
      <c r="H39" s="161"/>
      <c r="I39" s="18">
        <f t="shared" si="0"/>
        <v>237</v>
      </c>
      <c r="J39" s="13">
        <v>124</v>
      </c>
      <c r="K39" s="20">
        <v>113</v>
      </c>
      <c r="L39" s="454">
        <v>114</v>
      </c>
    </row>
    <row r="40" spans="1:12" ht="10.5" customHeight="1">
      <c r="A40" s="38"/>
      <c r="B40" s="215"/>
      <c r="C40" s="215"/>
      <c r="D40" s="215"/>
      <c r="E40" s="767" t="s">
        <v>378</v>
      </c>
      <c r="F40" s="770"/>
      <c r="G40" s="770"/>
      <c r="H40" s="161"/>
      <c r="I40" s="18">
        <f t="shared" si="0"/>
        <v>44</v>
      </c>
      <c r="J40" s="13">
        <v>10</v>
      </c>
      <c r="K40" s="20">
        <v>34</v>
      </c>
      <c r="L40" s="454">
        <v>34</v>
      </c>
    </row>
    <row r="41" spans="1:12" ht="10.5" customHeight="1">
      <c r="A41" s="38"/>
      <c r="B41" s="215"/>
      <c r="C41" s="215"/>
      <c r="D41" s="215"/>
      <c r="E41" s="767" t="s">
        <v>149</v>
      </c>
      <c r="F41" s="770"/>
      <c r="G41" s="770"/>
      <c r="H41" s="161"/>
      <c r="I41" s="18">
        <f t="shared" si="0"/>
        <v>144</v>
      </c>
      <c r="J41" s="13">
        <v>77</v>
      </c>
      <c r="K41" s="20">
        <v>67</v>
      </c>
      <c r="L41" s="454">
        <v>67</v>
      </c>
    </row>
    <row r="42" spans="1:12" ht="10.5" customHeight="1">
      <c r="A42" s="38"/>
      <c r="B42" s="215"/>
      <c r="C42" s="215"/>
      <c r="D42" s="215"/>
      <c r="E42" s="767" t="s">
        <v>182</v>
      </c>
      <c r="F42" s="770"/>
      <c r="G42" s="770"/>
      <c r="H42" s="161"/>
      <c r="I42" s="18">
        <f t="shared" si="0"/>
        <v>58</v>
      </c>
      <c r="J42" s="13">
        <v>22</v>
      </c>
      <c r="K42" s="20">
        <v>36</v>
      </c>
      <c r="L42" s="454">
        <v>36</v>
      </c>
    </row>
    <row r="43" spans="1:12" ht="10.5" customHeight="1">
      <c r="A43" s="38"/>
      <c r="B43" s="215"/>
      <c r="C43" s="215"/>
      <c r="D43" s="215"/>
      <c r="E43" s="767" t="s">
        <v>151</v>
      </c>
      <c r="F43" s="770"/>
      <c r="G43" s="770"/>
      <c r="H43" s="161"/>
      <c r="I43" s="18">
        <f t="shared" si="0"/>
        <v>245</v>
      </c>
      <c r="J43" s="13">
        <v>188</v>
      </c>
      <c r="K43" s="20">
        <v>57</v>
      </c>
      <c r="L43" s="454">
        <v>58</v>
      </c>
    </row>
    <row r="44" spans="1:12" ht="10.5" customHeight="1">
      <c r="A44" s="38"/>
      <c r="B44" s="215"/>
      <c r="C44" s="215"/>
      <c r="D44" s="215"/>
      <c r="E44" s="767" t="s">
        <v>382</v>
      </c>
      <c r="F44" s="770"/>
      <c r="G44" s="770"/>
      <c r="H44" s="161"/>
      <c r="I44" s="18">
        <f t="shared" si="0"/>
        <v>1035</v>
      </c>
      <c r="J44" s="13">
        <v>927</v>
      </c>
      <c r="K44" s="20">
        <v>108</v>
      </c>
      <c r="L44" s="454">
        <v>112</v>
      </c>
    </row>
    <row r="45" spans="1:12" ht="10.5" customHeight="1">
      <c r="A45" s="38"/>
      <c r="B45" s="215"/>
      <c r="C45" s="215"/>
      <c r="D45" s="215"/>
      <c r="E45" s="767" t="s">
        <v>152</v>
      </c>
      <c r="F45" s="770"/>
      <c r="G45" s="770"/>
      <c r="H45" s="161"/>
      <c r="I45" s="18">
        <f t="shared" si="0"/>
        <v>12</v>
      </c>
      <c r="J45" s="13">
        <v>6</v>
      </c>
      <c r="K45" s="20">
        <v>6</v>
      </c>
      <c r="L45" s="454">
        <v>6</v>
      </c>
    </row>
    <row r="46" spans="1:12" ht="10.5" customHeight="1">
      <c r="A46" s="38"/>
      <c r="B46" s="215"/>
      <c r="C46" s="215"/>
      <c r="D46" s="215"/>
      <c r="E46" s="767" t="s">
        <v>183</v>
      </c>
      <c r="F46" s="770"/>
      <c r="G46" s="770"/>
      <c r="H46" s="161"/>
      <c r="I46" s="18">
        <f t="shared" si="0"/>
        <v>35</v>
      </c>
      <c r="J46" s="13">
        <v>20</v>
      </c>
      <c r="K46" s="20">
        <v>15</v>
      </c>
      <c r="L46" s="454">
        <v>15</v>
      </c>
    </row>
    <row r="47" spans="1:12" ht="10.5" customHeight="1">
      <c r="A47" s="38"/>
      <c r="B47" s="215"/>
      <c r="C47" s="215"/>
      <c r="D47" s="215"/>
      <c r="E47" s="767" t="s">
        <v>184</v>
      </c>
      <c r="F47" s="770"/>
      <c r="G47" s="770"/>
      <c r="H47" s="161"/>
      <c r="I47" s="18">
        <f aca="true" t="shared" si="1" ref="I47:I63">SUM(J47:K47)</f>
        <v>139</v>
      </c>
      <c r="J47" s="13">
        <v>87</v>
      </c>
      <c r="K47" s="20">
        <v>52</v>
      </c>
      <c r="L47" s="454">
        <v>52</v>
      </c>
    </row>
    <row r="48" spans="1:12" ht="10.5" customHeight="1">
      <c r="A48" s="38"/>
      <c r="B48" s="215"/>
      <c r="C48" s="27"/>
      <c r="D48" s="767" t="s">
        <v>155</v>
      </c>
      <c r="E48" s="769"/>
      <c r="F48" s="769"/>
      <c r="G48" s="768"/>
      <c r="H48" s="423"/>
      <c r="I48" s="18">
        <f>SUM(I49,I51,I53,I55,I59,I61,I63)</f>
        <v>171</v>
      </c>
      <c r="J48" s="13">
        <f>SUM(J49,J51,J53,J55,J59,J61,J63)</f>
        <v>153</v>
      </c>
      <c r="K48" s="18">
        <f>SUM(K49,K51,K53,K55,K59,K61,K63)</f>
        <v>18</v>
      </c>
      <c r="L48" s="13">
        <f>SUM(L49,L51,L53,L55,L59,L61,L63)</f>
        <v>18</v>
      </c>
    </row>
    <row r="49" spans="1:12" ht="10.5" customHeight="1">
      <c r="A49" s="38"/>
      <c r="B49" s="215"/>
      <c r="C49" s="215"/>
      <c r="D49" s="27"/>
      <c r="E49" s="767" t="s">
        <v>185</v>
      </c>
      <c r="F49" s="769"/>
      <c r="G49" s="768"/>
      <c r="H49" s="423"/>
      <c r="I49" s="18">
        <f t="shared" si="1"/>
        <v>18</v>
      </c>
      <c r="J49" s="13">
        <v>15</v>
      </c>
      <c r="K49" s="18">
        <v>3</v>
      </c>
      <c r="L49" s="13">
        <v>3</v>
      </c>
    </row>
    <row r="50" spans="1:12" ht="10.5" customHeight="1">
      <c r="A50" s="38"/>
      <c r="B50" s="215"/>
      <c r="C50" s="215"/>
      <c r="D50" s="215"/>
      <c r="E50" s="27"/>
      <c r="F50" s="767" t="s">
        <v>184</v>
      </c>
      <c r="G50" s="768"/>
      <c r="H50" s="423"/>
      <c r="I50" s="18">
        <f t="shared" si="1"/>
        <v>18</v>
      </c>
      <c r="J50" s="13">
        <v>15</v>
      </c>
      <c r="K50" s="20">
        <v>3</v>
      </c>
      <c r="L50" s="454">
        <v>3</v>
      </c>
    </row>
    <row r="51" spans="1:12" ht="10.5" customHeight="1">
      <c r="A51" s="38"/>
      <c r="B51" s="215"/>
      <c r="C51" s="215"/>
      <c r="D51" s="27"/>
      <c r="E51" s="767" t="s">
        <v>186</v>
      </c>
      <c r="F51" s="769"/>
      <c r="G51" s="768"/>
      <c r="H51" s="423"/>
      <c r="I51" s="18">
        <f t="shared" si="1"/>
        <v>18</v>
      </c>
      <c r="J51" s="13">
        <v>12</v>
      </c>
      <c r="K51" s="20">
        <v>6</v>
      </c>
      <c r="L51" s="454">
        <v>6</v>
      </c>
    </row>
    <row r="52" spans="1:12" ht="10.5" customHeight="1">
      <c r="A52" s="38"/>
      <c r="B52" s="215"/>
      <c r="C52" s="215"/>
      <c r="D52" s="215"/>
      <c r="E52" s="27"/>
      <c r="F52" s="767" t="s">
        <v>184</v>
      </c>
      <c r="G52" s="768"/>
      <c r="H52" s="423"/>
      <c r="I52" s="18">
        <f t="shared" si="1"/>
        <v>18</v>
      </c>
      <c r="J52" s="13">
        <v>12</v>
      </c>
      <c r="K52" s="20">
        <v>6</v>
      </c>
      <c r="L52" s="454">
        <v>6</v>
      </c>
    </row>
    <row r="53" spans="1:12" ht="10.5" customHeight="1">
      <c r="A53" s="38"/>
      <c r="B53" s="215"/>
      <c r="C53" s="215"/>
      <c r="D53" s="27"/>
      <c r="E53" s="767" t="s">
        <v>156</v>
      </c>
      <c r="F53" s="769"/>
      <c r="G53" s="768"/>
      <c r="H53" s="423"/>
      <c r="I53" s="18">
        <f t="shared" si="1"/>
        <v>19</v>
      </c>
      <c r="J53" s="13">
        <v>18</v>
      </c>
      <c r="K53" s="20">
        <v>1</v>
      </c>
      <c r="L53" s="454">
        <v>1</v>
      </c>
    </row>
    <row r="54" spans="1:12" ht="10.5" customHeight="1">
      <c r="A54" s="38"/>
      <c r="B54" s="215"/>
      <c r="C54" s="215"/>
      <c r="D54" s="215"/>
      <c r="E54" s="27"/>
      <c r="F54" s="767" t="s">
        <v>187</v>
      </c>
      <c r="G54" s="768"/>
      <c r="H54" s="423"/>
      <c r="I54" s="18">
        <f t="shared" si="1"/>
        <v>19</v>
      </c>
      <c r="J54" s="13">
        <v>18</v>
      </c>
      <c r="K54" s="20">
        <v>1</v>
      </c>
      <c r="L54" s="454">
        <v>1</v>
      </c>
    </row>
    <row r="55" spans="1:12" ht="10.5" customHeight="1">
      <c r="A55" s="38"/>
      <c r="B55" s="215"/>
      <c r="C55" s="215"/>
      <c r="D55" s="27"/>
      <c r="E55" s="767" t="s">
        <v>157</v>
      </c>
      <c r="F55" s="769"/>
      <c r="G55" s="768"/>
      <c r="H55" s="423"/>
      <c r="I55" s="18">
        <f t="shared" si="1"/>
        <v>23</v>
      </c>
      <c r="J55" s="13">
        <f>SUM(J56,J58)</f>
        <v>23</v>
      </c>
      <c r="K55" s="20">
        <f>SUM(K56,K58)</f>
        <v>0</v>
      </c>
      <c r="L55" s="454">
        <f>SUM(L56,L58)</f>
        <v>0</v>
      </c>
    </row>
    <row r="56" spans="1:12" ht="10.5" customHeight="1">
      <c r="A56" s="38"/>
      <c r="B56" s="215"/>
      <c r="C56" s="215"/>
      <c r="D56" s="215"/>
      <c r="E56" s="27"/>
      <c r="F56" s="767" t="s">
        <v>778</v>
      </c>
      <c r="G56" s="768"/>
      <c r="H56" s="423"/>
      <c r="I56" s="18">
        <f t="shared" si="1"/>
        <v>16</v>
      </c>
      <c r="J56" s="13">
        <v>16</v>
      </c>
      <c r="K56" s="20" t="s">
        <v>762</v>
      </c>
      <c r="L56" s="454" t="s">
        <v>762</v>
      </c>
    </row>
    <row r="57" spans="1:12" ht="10.5" customHeight="1">
      <c r="A57" s="38"/>
      <c r="B57" s="215"/>
      <c r="C57" s="215"/>
      <c r="D57" s="215"/>
      <c r="E57" s="27"/>
      <c r="F57" s="767" t="s">
        <v>110</v>
      </c>
      <c r="G57" s="768"/>
      <c r="H57" s="423"/>
      <c r="I57" s="18">
        <f t="shared" si="1"/>
        <v>16</v>
      </c>
      <c r="J57" s="13">
        <v>16</v>
      </c>
      <c r="K57" s="20" t="s">
        <v>762</v>
      </c>
      <c r="L57" s="454" t="s">
        <v>762</v>
      </c>
    </row>
    <row r="58" spans="2:12" ht="10.5" customHeight="1">
      <c r="B58" s="214"/>
      <c r="C58" s="214"/>
      <c r="D58" s="214"/>
      <c r="E58" s="214"/>
      <c r="F58" s="767" t="s">
        <v>187</v>
      </c>
      <c r="G58" s="768"/>
      <c r="I58" s="18">
        <f t="shared" si="1"/>
        <v>7</v>
      </c>
      <c r="J58" s="478">
        <v>7</v>
      </c>
      <c r="K58" s="479">
        <v>0</v>
      </c>
      <c r="L58" s="480">
        <v>0</v>
      </c>
    </row>
    <row r="59" spans="1:12" ht="10.5" customHeight="1">
      <c r="A59" s="38"/>
      <c r="B59" s="215"/>
      <c r="C59" s="215"/>
      <c r="D59" s="27"/>
      <c r="E59" s="767" t="s">
        <v>173</v>
      </c>
      <c r="F59" s="769"/>
      <c r="G59" s="768"/>
      <c r="H59" s="423"/>
      <c r="I59" s="18">
        <f t="shared" si="1"/>
        <v>14</v>
      </c>
      <c r="J59" s="13">
        <v>13</v>
      </c>
      <c r="K59" s="20">
        <v>1</v>
      </c>
      <c r="L59" s="454">
        <v>1</v>
      </c>
    </row>
    <row r="60" spans="2:12" ht="10.5" customHeight="1">
      <c r="B60" s="214"/>
      <c r="C60" s="214"/>
      <c r="D60" s="214"/>
      <c r="E60" s="214"/>
      <c r="F60" s="767" t="s">
        <v>187</v>
      </c>
      <c r="G60" s="768"/>
      <c r="I60" s="18">
        <f t="shared" si="1"/>
        <v>14</v>
      </c>
      <c r="J60" s="478">
        <v>13</v>
      </c>
      <c r="K60" s="481">
        <v>1</v>
      </c>
      <c r="L60" s="478">
        <v>1</v>
      </c>
    </row>
    <row r="61" spans="1:12" ht="10.5" customHeight="1">
      <c r="A61" s="38"/>
      <c r="B61" s="215"/>
      <c r="C61" s="215"/>
      <c r="D61" s="27"/>
      <c r="E61" s="767" t="s">
        <v>779</v>
      </c>
      <c r="F61" s="769"/>
      <c r="G61" s="768"/>
      <c r="H61" s="423"/>
      <c r="I61" s="18">
        <f t="shared" si="1"/>
        <v>12</v>
      </c>
      <c r="J61" s="13">
        <v>12</v>
      </c>
      <c r="K61" s="20" t="s">
        <v>762</v>
      </c>
      <c r="L61" s="454" t="s">
        <v>762</v>
      </c>
    </row>
    <row r="62" spans="2:12" ht="10.5" customHeight="1">
      <c r="B62" s="214"/>
      <c r="C62" s="214"/>
      <c r="D62" s="214"/>
      <c r="E62" s="214"/>
      <c r="F62" s="767" t="s">
        <v>187</v>
      </c>
      <c r="G62" s="768"/>
      <c r="I62" s="18">
        <f t="shared" si="1"/>
        <v>12</v>
      </c>
      <c r="J62" s="478">
        <v>12</v>
      </c>
      <c r="K62" s="479" t="s">
        <v>762</v>
      </c>
      <c r="L62" s="480" t="s">
        <v>762</v>
      </c>
    </row>
    <row r="63" spans="1:12" ht="10.5" customHeight="1">
      <c r="A63" s="38"/>
      <c r="B63" s="215"/>
      <c r="C63" s="215"/>
      <c r="D63" s="27"/>
      <c r="E63" s="767" t="s">
        <v>188</v>
      </c>
      <c r="F63" s="768"/>
      <c r="G63" s="768"/>
      <c r="H63" s="423"/>
      <c r="I63" s="18">
        <f t="shared" si="1"/>
        <v>67</v>
      </c>
      <c r="J63" s="13">
        <v>60</v>
      </c>
      <c r="K63" s="18">
        <v>7</v>
      </c>
      <c r="L63" s="13">
        <v>7</v>
      </c>
    </row>
    <row r="64" spans="1:12" ht="10.5" customHeight="1">
      <c r="A64" s="8"/>
      <c r="B64" s="8"/>
      <c r="C64" s="53" t="s">
        <v>783</v>
      </c>
      <c r="D64" s="53"/>
      <c r="E64" s="53"/>
      <c r="F64" s="53"/>
      <c r="G64" s="53"/>
      <c r="H64" s="8"/>
      <c r="I64" s="18">
        <f>SUM(J64:K64)</f>
        <v>107</v>
      </c>
      <c r="J64" s="496">
        <v>96</v>
      </c>
      <c r="K64" s="481">
        <v>11</v>
      </c>
      <c r="L64" s="496">
        <v>12</v>
      </c>
    </row>
    <row r="65" spans="1:12" ht="10.5" customHeight="1">
      <c r="A65" s="66"/>
      <c r="B65" s="693" t="s">
        <v>898</v>
      </c>
      <c r="C65" s="693"/>
      <c r="D65" s="693"/>
      <c r="E65" s="693"/>
      <c r="F65" s="693"/>
      <c r="G65" s="693"/>
      <c r="H65" s="66"/>
      <c r="I65" s="59">
        <f>SUM(J65:K65)</f>
        <v>1617</v>
      </c>
      <c r="J65" s="482">
        <v>1412</v>
      </c>
      <c r="K65" s="483">
        <v>205</v>
      </c>
      <c r="L65" s="482">
        <v>1366</v>
      </c>
    </row>
    <row r="66" spans="1:12" ht="13.5" customHeight="1">
      <c r="A66" s="47" t="s">
        <v>801</v>
      </c>
      <c r="B66" s="47"/>
      <c r="C66" s="40"/>
      <c r="D66" s="40"/>
      <c r="E66" s="40"/>
      <c r="F66" s="40"/>
      <c r="G66" s="40"/>
      <c r="H66" s="40"/>
      <c r="I66" s="47"/>
      <c r="J66" s="40"/>
      <c r="K66" s="40"/>
      <c r="L66" s="40"/>
    </row>
    <row r="67" spans="1:12" ht="13.5" customHeight="1">
      <c r="A67" s="158" t="s">
        <v>854</v>
      </c>
      <c r="B67" s="47"/>
      <c r="C67" s="40"/>
      <c r="D67" s="40"/>
      <c r="E67" s="40"/>
      <c r="F67" s="40"/>
      <c r="G67" s="40"/>
      <c r="H67" s="40"/>
      <c r="I67" s="47"/>
      <c r="J67" s="40"/>
      <c r="K67" s="40"/>
      <c r="L67" s="40"/>
    </row>
  </sheetData>
  <sheetProtection/>
  <mergeCells count="63">
    <mergeCell ref="J5:J7"/>
    <mergeCell ref="F18:G18"/>
    <mergeCell ref="A1:L2"/>
    <mergeCell ref="L5:L7"/>
    <mergeCell ref="E34:G34"/>
    <mergeCell ref="E29:G29"/>
    <mergeCell ref="E31:G31"/>
    <mergeCell ref="K5:K7"/>
    <mergeCell ref="A5:H7"/>
    <mergeCell ref="I5:I7"/>
    <mergeCell ref="C12:G12"/>
    <mergeCell ref="F15:G15"/>
    <mergeCell ref="F16:G16"/>
    <mergeCell ref="E43:G43"/>
    <mergeCell ref="F22:G22"/>
    <mergeCell ref="F24:G24"/>
    <mergeCell ref="E28:G28"/>
    <mergeCell ref="E33:G33"/>
    <mergeCell ref="C9:G9"/>
    <mergeCell ref="D10:G10"/>
    <mergeCell ref="B8:G8"/>
    <mergeCell ref="E44:G44"/>
    <mergeCell ref="E36:G36"/>
    <mergeCell ref="F19:G19"/>
    <mergeCell ref="F21:G21"/>
    <mergeCell ref="E40:G40"/>
    <mergeCell ref="E14:G14"/>
    <mergeCell ref="E42:G42"/>
    <mergeCell ref="D11:G11"/>
    <mergeCell ref="E47:G47"/>
    <mergeCell ref="E46:G46"/>
    <mergeCell ref="E37:G37"/>
    <mergeCell ref="D13:G13"/>
    <mergeCell ref="E55:G55"/>
    <mergeCell ref="F23:G23"/>
    <mergeCell ref="F20:G20"/>
    <mergeCell ref="F17:G17"/>
    <mergeCell ref="E30:G30"/>
    <mergeCell ref="E45:G45"/>
    <mergeCell ref="E32:G32"/>
    <mergeCell ref="E25:G25"/>
    <mergeCell ref="E26:G26"/>
    <mergeCell ref="E27:G27"/>
    <mergeCell ref="E38:G38"/>
    <mergeCell ref="E39:G39"/>
    <mergeCell ref="E35:G35"/>
    <mergeCell ref="E41:G41"/>
    <mergeCell ref="E49:G49"/>
    <mergeCell ref="D48:G48"/>
    <mergeCell ref="F60:G60"/>
    <mergeCell ref="E61:G61"/>
    <mergeCell ref="F62:G62"/>
    <mergeCell ref="F54:G54"/>
    <mergeCell ref="F52:G52"/>
    <mergeCell ref="F50:G50"/>
    <mergeCell ref="E51:G51"/>
    <mergeCell ref="E63:G63"/>
    <mergeCell ref="B65:G65"/>
    <mergeCell ref="E53:G53"/>
    <mergeCell ref="F57:G57"/>
    <mergeCell ref="F58:G58"/>
    <mergeCell ref="E59:G59"/>
    <mergeCell ref="F56:G56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9" r:id="rId1"/>
  <ignoredErrors>
    <ignoredError sqref="J14 I11 I15:I17 I37:I47 I49:I57 I19:I27 I30:I32 I34:I35 I59:I60 I62:I6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showGridLines="0" zoomScale="110" zoomScaleNormal="11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J1"/>
    </sheetView>
  </sheetViews>
  <sheetFormatPr defaultColWidth="8.875" defaultRowHeight="13.5"/>
  <cols>
    <col min="1" max="1" width="20.625" style="3" customWidth="1"/>
    <col min="2" max="2" width="7.125" style="3" customWidth="1"/>
    <col min="3" max="9" width="7.25390625" style="3" customWidth="1"/>
    <col min="10" max="10" width="7.25390625" style="0" customWidth="1"/>
    <col min="11" max="16" width="7.25390625" style="3" customWidth="1"/>
    <col min="17" max="17" width="20.625" style="0" customWidth="1"/>
    <col min="18" max="24" width="7.25390625" style="3" customWidth="1"/>
    <col min="25" max="25" width="7.625" style="3" customWidth="1"/>
    <col min="26" max="37" width="7.25390625" style="3" customWidth="1"/>
    <col min="38" max="38" width="7.25390625" style="8" customWidth="1"/>
    <col min="39" max="51" width="8.875" style="0" customWidth="1"/>
    <col min="52" max="16384" width="8.875" style="3" customWidth="1"/>
  </cols>
  <sheetData>
    <row r="1" spans="1:38" s="109" customFormat="1" ht="19.5" customHeight="1">
      <c r="A1" s="736" t="s">
        <v>802</v>
      </c>
      <c r="B1" s="736"/>
      <c r="C1" s="736"/>
      <c r="D1" s="736"/>
      <c r="E1" s="736"/>
      <c r="F1" s="736"/>
      <c r="G1" s="736"/>
      <c r="H1" s="736"/>
      <c r="I1" s="736"/>
      <c r="J1" s="736"/>
      <c r="K1" s="797" t="s">
        <v>812</v>
      </c>
      <c r="L1" s="797"/>
      <c r="M1" s="797"/>
      <c r="N1" s="797"/>
      <c r="O1" s="797"/>
      <c r="P1" s="797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238"/>
    </row>
    <row r="2" spans="1:38" s="112" customFormat="1" ht="19.5" customHeight="1">
      <c r="A2" s="736" t="s">
        <v>813</v>
      </c>
      <c r="B2" s="736"/>
      <c r="C2" s="736"/>
      <c r="D2" s="736"/>
      <c r="E2" s="736"/>
      <c r="F2" s="736"/>
      <c r="G2" s="736"/>
      <c r="H2" s="736"/>
      <c r="I2" s="736"/>
      <c r="J2" s="736"/>
      <c r="K2" s="797" t="s">
        <v>811</v>
      </c>
      <c r="L2" s="797"/>
      <c r="M2" s="797"/>
      <c r="N2" s="797"/>
      <c r="O2" s="797"/>
      <c r="P2" s="797"/>
      <c r="R2" s="131"/>
      <c r="S2" s="131"/>
      <c r="T2" s="131"/>
      <c r="U2" s="131"/>
      <c r="V2" s="131"/>
      <c r="W2" s="131"/>
      <c r="X2" s="131"/>
      <c r="Y2" s="131"/>
      <c r="AB2" s="113"/>
      <c r="AE2" s="113"/>
      <c r="AF2" s="113"/>
      <c r="AG2" s="113"/>
      <c r="AH2" s="113"/>
      <c r="AI2" s="113"/>
      <c r="AJ2" s="113"/>
      <c r="AK2" s="113"/>
      <c r="AL2" s="238"/>
    </row>
    <row r="3" spans="1:38" s="112" customFormat="1" ht="19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R3" s="131"/>
      <c r="AB3" s="113"/>
      <c r="AE3" s="113"/>
      <c r="AF3" s="113"/>
      <c r="AG3" s="113"/>
      <c r="AH3" s="113"/>
      <c r="AI3" s="113"/>
      <c r="AJ3" s="113"/>
      <c r="AK3" s="113"/>
      <c r="AL3" s="238"/>
    </row>
    <row r="4" spans="1:51" ht="13.5" customHeight="1">
      <c r="A4" s="69" t="s">
        <v>810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P4" s="84" t="s">
        <v>890</v>
      </c>
      <c r="Q4" s="69" t="s">
        <v>465</v>
      </c>
      <c r="Z4" s="69"/>
      <c r="AE4" s="84"/>
      <c r="AF4" s="84"/>
      <c r="AG4" s="84"/>
      <c r="AH4" s="84"/>
      <c r="AI4" s="84"/>
      <c r="AJ4" s="84"/>
      <c r="AK4" s="84"/>
      <c r="AL4" s="84" t="s">
        <v>864</v>
      </c>
      <c r="AM4" s="3"/>
      <c r="AW4" s="3"/>
      <c r="AX4" s="3"/>
      <c r="AY4" s="3"/>
    </row>
    <row r="5" spans="1:51" ht="9" customHeight="1">
      <c r="A5" s="782" t="s">
        <v>7</v>
      </c>
      <c r="B5" s="804" t="s">
        <v>814</v>
      </c>
      <c r="C5" s="805"/>
      <c r="D5" s="805"/>
      <c r="E5" s="805"/>
      <c r="F5" s="805"/>
      <c r="G5" s="805"/>
      <c r="H5" s="805"/>
      <c r="I5" s="805"/>
      <c r="J5" s="806"/>
      <c r="K5" s="780" t="s">
        <v>815</v>
      </c>
      <c r="L5" s="781"/>
      <c r="M5" s="781"/>
      <c r="N5" s="781"/>
      <c r="O5" s="781"/>
      <c r="P5" s="781"/>
      <c r="Q5" s="782" t="s">
        <v>7</v>
      </c>
      <c r="R5" s="839" t="s">
        <v>816</v>
      </c>
      <c r="S5" s="840"/>
      <c r="T5" s="840"/>
      <c r="U5" s="840"/>
      <c r="V5" s="840"/>
      <c r="W5" s="840"/>
      <c r="X5" s="840"/>
      <c r="Y5" s="840"/>
      <c r="Z5" s="804" t="s">
        <v>817</v>
      </c>
      <c r="AA5" s="812"/>
      <c r="AB5" s="812"/>
      <c r="AC5" s="839" t="s">
        <v>818</v>
      </c>
      <c r="AD5" s="840"/>
      <c r="AE5" s="840"/>
      <c r="AF5" s="840"/>
      <c r="AG5" s="840"/>
      <c r="AH5" s="840"/>
      <c r="AI5" s="841"/>
      <c r="AJ5" s="839" t="s">
        <v>819</v>
      </c>
      <c r="AK5" s="840"/>
      <c r="AL5" s="840"/>
      <c r="AM5" s="3"/>
      <c r="AW5" s="3"/>
      <c r="AX5" s="3"/>
      <c r="AY5" s="3"/>
    </row>
    <row r="6" spans="1:51" ht="9" customHeight="1">
      <c r="A6" s="783"/>
      <c r="B6" s="788" t="s">
        <v>763</v>
      </c>
      <c r="C6" s="791" t="s">
        <v>494</v>
      </c>
      <c r="D6" s="791" t="s">
        <v>74</v>
      </c>
      <c r="E6" s="788" t="s">
        <v>75</v>
      </c>
      <c r="F6" s="801" t="s">
        <v>764</v>
      </c>
      <c r="G6" s="362"/>
      <c r="H6" s="362"/>
      <c r="I6" s="428"/>
      <c r="J6" s="791" t="s">
        <v>0</v>
      </c>
      <c r="K6" s="794" t="s">
        <v>766</v>
      </c>
      <c r="L6" s="281"/>
      <c r="M6" s="281"/>
      <c r="N6" s="810" t="s">
        <v>794</v>
      </c>
      <c r="O6" s="810" t="s">
        <v>795</v>
      </c>
      <c r="P6" s="822" t="s">
        <v>796</v>
      </c>
      <c r="Q6" s="783"/>
      <c r="R6" s="791" t="s">
        <v>520</v>
      </c>
      <c r="S6" s="791" t="s">
        <v>74</v>
      </c>
      <c r="T6" s="819" t="s">
        <v>4</v>
      </c>
      <c r="U6" s="813" t="s">
        <v>765</v>
      </c>
      <c r="V6" s="363"/>
      <c r="Y6" s="798" t="s">
        <v>0</v>
      </c>
      <c r="Z6" s="830" t="s">
        <v>767</v>
      </c>
      <c r="AA6" s="134"/>
      <c r="AB6" s="134"/>
      <c r="AC6" s="830" t="s">
        <v>767</v>
      </c>
      <c r="AD6" s="833" t="s">
        <v>784</v>
      </c>
      <c r="AE6" s="798" t="s">
        <v>785</v>
      </c>
      <c r="AF6" s="429"/>
      <c r="AG6" s="429"/>
      <c r="AH6" s="429"/>
      <c r="AI6" s="833" t="s">
        <v>0</v>
      </c>
      <c r="AJ6" s="836" t="s">
        <v>709</v>
      </c>
      <c r="AK6" s="429"/>
      <c r="AL6" s="429"/>
      <c r="AM6" s="3"/>
      <c r="AW6" s="3"/>
      <c r="AX6" s="3"/>
      <c r="AY6" s="3"/>
    </row>
    <row r="7" spans="1:51" ht="9" customHeight="1">
      <c r="A7" s="783"/>
      <c r="B7" s="789"/>
      <c r="C7" s="792"/>
      <c r="D7" s="792"/>
      <c r="E7" s="789"/>
      <c r="F7" s="802"/>
      <c r="G7" s="824" t="s">
        <v>76</v>
      </c>
      <c r="H7" s="816" t="s">
        <v>1</v>
      </c>
      <c r="I7" s="791" t="s">
        <v>791</v>
      </c>
      <c r="J7" s="792"/>
      <c r="K7" s="795"/>
      <c r="L7" s="785" t="s">
        <v>81</v>
      </c>
      <c r="M7" s="813" t="s">
        <v>3</v>
      </c>
      <c r="N7" s="810"/>
      <c r="O7" s="810"/>
      <c r="P7" s="822"/>
      <c r="Q7" s="783"/>
      <c r="R7" s="792"/>
      <c r="S7" s="792"/>
      <c r="T7" s="820"/>
      <c r="U7" s="808"/>
      <c r="V7" s="807" t="s">
        <v>788</v>
      </c>
      <c r="W7" s="816" t="s">
        <v>2</v>
      </c>
      <c r="X7" s="791" t="s">
        <v>793</v>
      </c>
      <c r="Y7" s="799"/>
      <c r="Z7" s="831"/>
      <c r="AA7" s="785" t="s">
        <v>81</v>
      </c>
      <c r="AB7" s="813" t="s">
        <v>3</v>
      </c>
      <c r="AC7" s="831"/>
      <c r="AD7" s="834"/>
      <c r="AE7" s="799"/>
      <c r="AF7" s="785" t="s">
        <v>786</v>
      </c>
      <c r="AG7" s="827" t="s">
        <v>789</v>
      </c>
      <c r="AH7" s="791" t="s">
        <v>792</v>
      </c>
      <c r="AI7" s="837"/>
      <c r="AJ7" s="837"/>
      <c r="AK7" s="785" t="s">
        <v>787</v>
      </c>
      <c r="AL7" s="798" t="s">
        <v>790</v>
      </c>
      <c r="AM7" s="3"/>
      <c r="AW7" s="3"/>
      <c r="AX7" s="3"/>
      <c r="AY7" s="3"/>
    </row>
    <row r="8" spans="1:51" ht="9" customHeight="1">
      <c r="A8" s="783"/>
      <c r="B8" s="789"/>
      <c r="C8" s="792"/>
      <c r="D8" s="792"/>
      <c r="E8" s="789"/>
      <c r="F8" s="802"/>
      <c r="G8" s="825"/>
      <c r="H8" s="817"/>
      <c r="I8" s="792"/>
      <c r="J8" s="792"/>
      <c r="K8" s="795"/>
      <c r="L8" s="786"/>
      <c r="M8" s="814"/>
      <c r="N8" s="810"/>
      <c r="O8" s="810"/>
      <c r="P8" s="822"/>
      <c r="Q8" s="783"/>
      <c r="R8" s="792"/>
      <c r="S8" s="792"/>
      <c r="T8" s="820"/>
      <c r="U8" s="808"/>
      <c r="V8" s="808"/>
      <c r="W8" s="817"/>
      <c r="X8" s="792"/>
      <c r="Y8" s="799"/>
      <c r="Z8" s="831"/>
      <c r="AA8" s="786"/>
      <c r="AB8" s="814"/>
      <c r="AC8" s="831"/>
      <c r="AD8" s="834"/>
      <c r="AE8" s="799"/>
      <c r="AF8" s="786"/>
      <c r="AG8" s="828"/>
      <c r="AH8" s="792"/>
      <c r="AI8" s="837"/>
      <c r="AJ8" s="837"/>
      <c r="AK8" s="786"/>
      <c r="AL8" s="799"/>
      <c r="AM8" s="3"/>
      <c r="AW8" s="3"/>
      <c r="AX8" s="3"/>
      <c r="AY8" s="3"/>
    </row>
    <row r="9" spans="1:51" ht="9" customHeight="1">
      <c r="A9" s="784"/>
      <c r="B9" s="790"/>
      <c r="C9" s="793"/>
      <c r="D9" s="793"/>
      <c r="E9" s="790"/>
      <c r="F9" s="803"/>
      <c r="G9" s="826"/>
      <c r="H9" s="818"/>
      <c r="I9" s="793"/>
      <c r="J9" s="793"/>
      <c r="K9" s="796"/>
      <c r="L9" s="787"/>
      <c r="M9" s="815"/>
      <c r="N9" s="811"/>
      <c r="O9" s="811"/>
      <c r="P9" s="823"/>
      <c r="Q9" s="784"/>
      <c r="R9" s="793"/>
      <c r="S9" s="793"/>
      <c r="T9" s="821"/>
      <c r="U9" s="809"/>
      <c r="V9" s="809"/>
      <c r="W9" s="818"/>
      <c r="X9" s="793"/>
      <c r="Y9" s="800"/>
      <c r="Z9" s="832"/>
      <c r="AA9" s="787"/>
      <c r="AB9" s="815"/>
      <c r="AC9" s="832"/>
      <c r="AD9" s="835"/>
      <c r="AE9" s="800"/>
      <c r="AF9" s="787"/>
      <c r="AG9" s="829"/>
      <c r="AH9" s="793"/>
      <c r="AI9" s="838"/>
      <c r="AJ9" s="838"/>
      <c r="AK9" s="787"/>
      <c r="AL9" s="800"/>
      <c r="AM9" s="3"/>
      <c r="AW9" s="3"/>
      <c r="AX9" s="3"/>
      <c r="AY9" s="3"/>
    </row>
    <row r="10" spans="1:38" s="53" customFormat="1" ht="11.25" customHeight="1">
      <c r="A10" s="365" t="s">
        <v>135</v>
      </c>
      <c r="B10" s="95">
        <f>SUM(B11:B29)</f>
        <v>165077</v>
      </c>
      <c r="C10" s="95">
        <f aca="true" t="shared" si="0" ref="C10:I10">SUM(C11:C29)</f>
        <v>60152</v>
      </c>
      <c r="D10" s="95">
        <f t="shared" si="0"/>
        <v>4958</v>
      </c>
      <c r="E10" s="95">
        <f t="shared" si="0"/>
        <v>71675</v>
      </c>
      <c r="F10" s="126">
        <f t="shared" si="0"/>
        <v>5739</v>
      </c>
      <c r="G10" s="95">
        <f t="shared" si="0"/>
        <v>5499</v>
      </c>
      <c r="H10" s="95">
        <f t="shared" si="0"/>
        <v>132</v>
      </c>
      <c r="I10" s="95">
        <f t="shared" si="0"/>
        <v>108</v>
      </c>
      <c r="J10" s="95">
        <f aca="true" t="shared" si="1" ref="J10:O10">SUM(J11:J29)</f>
        <v>22553</v>
      </c>
      <c r="K10" s="95">
        <f t="shared" si="1"/>
        <v>166088</v>
      </c>
      <c r="L10" s="95">
        <f t="shared" si="1"/>
        <v>6471</v>
      </c>
      <c r="M10" s="95">
        <f t="shared" si="1"/>
        <v>171</v>
      </c>
      <c r="N10" s="95">
        <f t="shared" si="1"/>
        <v>5631</v>
      </c>
      <c r="O10" s="95">
        <f t="shared" si="1"/>
        <v>6642</v>
      </c>
      <c r="P10" s="474">
        <v>100.61244</v>
      </c>
      <c r="Q10" s="458" t="s">
        <v>135</v>
      </c>
      <c r="R10" s="95">
        <f aca="true" t="shared" si="2" ref="R10:Y10">SUM(R11:R29)</f>
        <v>69198</v>
      </c>
      <c r="S10" s="95">
        <f t="shared" si="2"/>
        <v>4958</v>
      </c>
      <c r="T10" s="95">
        <f t="shared" si="2"/>
        <v>57381</v>
      </c>
      <c r="U10" s="126">
        <f t="shared" si="2"/>
        <v>5447</v>
      </c>
      <c r="V10" s="95">
        <f t="shared" si="2"/>
        <v>5232</v>
      </c>
      <c r="W10" s="95">
        <f t="shared" si="2"/>
        <v>119</v>
      </c>
      <c r="X10" s="95">
        <f t="shared" si="2"/>
        <v>96</v>
      </c>
      <c r="Y10" s="277">
        <f t="shared" si="2"/>
        <v>1412</v>
      </c>
      <c r="Z10" s="95">
        <f aca="true" t="shared" si="3" ref="Z10:AL10">SUM(Z11:Z29)</f>
        <v>69566</v>
      </c>
      <c r="AA10" s="95">
        <f t="shared" si="3"/>
        <v>5566</v>
      </c>
      <c r="AB10" s="122">
        <f t="shared" si="3"/>
        <v>153</v>
      </c>
      <c r="AC10" s="95">
        <f t="shared" si="3"/>
        <v>15952</v>
      </c>
      <c r="AD10" s="95">
        <f t="shared" si="3"/>
        <v>14294</v>
      </c>
      <c r="AE10" s="122">
        <f t="shared" si="3"/>
        <v>292</v>
      </c>
      <c r="AF10" s="430">
        <f t="shared" si="3"/>
        <v>267</v>
      </c>
      <c r="AG10" s="430">
        <f t="shared" si="3"/>
        <v>13</v>
      </c>
      <c r="AH10" s="430">
        <f t="shared" si="3"/>
        <v>12</v>
      </c>
      <c r="AI10" s="433">
        <f t="shared" si="3"/>
        <v>1366</v>
      </c>
      <c r="AJ10" s="433">
        <f t="shared" si="3"/>
        <v>16595</v>
      </c>
      <c r="AK10" s="433">
        <f t="shared" si="3"/>
        <v>905</v>
      </c>
      <c r="AL10" s="122">
        <f t="shared" si="3"/>
        <v>18</v>
      </c>
    </row>
    <row r="11" spans="1:38" s="86" customFormat="1" ht="9" customHeight="1">
      <c r="A11" s="228" t="s">
        <v>189</v>
      </c>
      <c r="B11" s="95">
        <f>SUM(C11:F11,J11)</f>
        <v>16634</v>
      </c>
      <c r="C11" s="95">
        <v>6405</v>
      </c>
      <c r="D11" s="126" t="s">
        <v>762</v>
      </c>
      <c r="E11" s="95">
        <v>9063</v>
      </c>
      <c r="F11" s="126">
        <v>4</v>
      </c>
      <c r="G11" s="95">
        <v>3</v>
      </c>
      <c r="H11" s="126" t="s">
        <v>762</v>
      </c>
      <c r="I11" s="95">
        <v>1</v>
      </c>
      <c r="J11" s="95">
        <v>1162</v>
      </c>
      <c r="K11" s="95">
        <v>16660</v>
      </c>
      <c r="L11" s="95">
        <v>29</v>
      </c>
      <c r="M11" s="126" t="s">
        <v>762</v>
      </c>
      <c r="N11" s="126">
        <v>3</v>
      </c>
      <c r="O11" s="126">
        <v>29</v>
      </c>
      <c r="P11" s="352">
        <v>0</v>
      </c>
      <c r="Q11" s="459" t="s">
        <v>189</v>
      </c>
      <c r="R11" s="126">
        <f>SUM(S11:U11,Y11)</f>
        <v>0</v>
      </c>
      <c r="S11" s="126" t="s">
        <v>762</v>
      </c>
      <c r="T11" s="126" t="s">
        <v>762</v>
      </c>
      <c r="U11" s="126">
        <f>SUM(V11:X11)</f>
        <v>0</v>
      </c>
      <c r="V11" s="126" t="s">
        <v>762</v>
      </c>
      <c r="W11" s="126" t="s">
        <v>762</v>
      </c>
      <c r="X11" s="126" t="s">
        <v>762</v>
      </c>
      <c r="Y11" s="352" t="s">
        <v>762</v>
      </c>
      <c r="Z11" s="126" t="s">
        <v>762</v>
      </c>
      <c r="AA11" s="126" t="s">
        <v>762</v>
      </c>
      <c r="AB11" s="123" t="s">
        <v>762</v>
      </c>
      <c r="AC11" s="126">
        <f>SUM(AD11:AE11,AI11)</f>
        <v>10228</v>
      </c>
      <c r="AD11" s="126">
        <v>9063</v>
      </c>
      <c r="AE11" s="123">
        <f>SUM(AF11:AG11,AH11)</f>
        <v>4</v>
      </c>
      <c r="AF11" s="431">
        <v>3</v>
      </c>
      <c r="AG11" s="431" t="s">
        <v>762</v>
      </c>
      <c r="AH11" s="431">
        <v>1</v>
      </c>
      <c r="AI11" s="434">
        <v>1161</v>
      </c>
      <c r="AJ11" s="434">
        <v>10254</v>
      </c>
      <c r="AK11" s="434">
        <v>29</v>
      </c>
      <c r="AL11" s="123" t="s">
        <v>762</v>
      </c>
    </row>
    <row r="12" spans="1:38" s="86" customFormat="1" ht="9" customHeight="1">
      <c r="A12" s="228" t="s">
        <v>192</v>
      </c>
      <c r="B12" s="95">
        <f aca="true" t="shared" si="4" ref="B12:B75">SUM(C12:F12,J12)</f>
        <v>7225</v>
      </c>
      <c r="C12" s="95">
        <v>190</v>
      </c>
      <c r="D12" s="95">
        <v>28</v>
      </c>
      <c r="E12" s="95">
        <v>5496</v>
      </c>
      <c r="F12" s="126">
        <v>272</v>
      </c>
      <c r="G12" s="95">
        <v>262</v>
      </c>
      <c r="H12" s="95">
        <v>5</v>
      </c>
      <c r="I12" s="95">
        <v>5</v>
      </c>
      <c r="J12" s="95">
        <v>1239</v>
      </c>
      <c r="K12" s="95">
        <v>7836</v>
      </c>
      <c r="L12" s="95">
        <v>867</v>
      </c>
      <c r="M12" s="95">
        <v>11</v>
      </c>
      <c r="N12" s="95">
        <v>267</v>
      </c>
      <c r="O12" s="95">
        <v>878</v>
      </c>
      <c r="P12" s="352">
        <v>0</v>
      </c>
      <c r="Q12" s="459" t="s">
        <v>192</v>
      </c>
      <c r="R12" s="126">
        <f aca="true" t="shared" si="5" ref="R12:R75">SUM(S12:U12,Y12)</f>
        <v>1142</v>
      </c>
      <c r="S12" s="95">
        <v>28</v>
      </c>
      <c r="T12" s="95">
        <v>1023</v>
      </c>
      <c r="U12" s="126">
        <f>SUM(V12:X12)</f>
        <v>62</v>
      </c>
      <c r="V12" s="95">
        <v>58</v>
      </c>
      <c r="W12" s="126">
        <v>3</v>
      </c>
      <c r="X12" s="126">
        <v>1</v>
      </c>
      <c r="Y12" s="352">
        <v>29</v>
      </c>
      <c r="Z12" s="95">
        <v>1176</v>
      </c>
      <c r="AA12" s="95">
        <v>91</v>
      </c>
      <c r="AB12" s="123">
        <v>4</v>
      </c>
      <c r="AC12" s="126">
        <f aca="true" t="shared" si="6" ref="AC12:AC75">SUM(AD12:AE12,AI12)</f>
        <v>4872</v>
      </c>
      <c r="AD12" s="95">
        <v>4473</v>
      </c>
      <c r="AE12" s="123">
        <f aca="true" t="shared" si="7" ref="AE12:AE56">SUM(AF12:AG12,AH12)</f>
        <v>210</v>
      </c>
      <c r="AF12" s="430">
        <v>204</v>
      </c>
      <c r="AG12" s="430">
        <v>2</v>
      </c>
      <c r="AH12" s="430">
        <v>4</v>
      </c>
      <c r="AI12" s="434">
        <v>189</v>
      </c>
      <c r="AJ12" s="433">
        <v>5449</v>
      </c>
      <c r="AK12" s="434">
        <v>776</v>
      </c>
      <c r="AL12" s="123">
        <v>7</v>
      </c>
    </row>
    <row r="13" spans="1:38" s="86" customFormat="1" ht="9" customHeight="1">
      <c r="A13" s="228" t="s">
        <v>578</v>
      </c>
      <c r="B13" s="95">
        <f t="shared" si="4"/>
        <v>6584</v>
      </c>
      <c r="C13" s="95">
        <v>549</v>
      </c>
      <c r="D13" s="95">
        <v>114</v>
      </c>
      <c r="E13" s="95">
        <v>4142</v>
      </c>
      <c r="F13" s="126">
        <v>331</v>
      </c>
      <c r="G13" s="95">
        <v>312</v>
      </c>
      <c r="H13" s="95">
        <v>13</v>
      </c>
      <c r="I13" s="95">
        <v>6</v>
      </c>
      <c r="J13" s="95">
        <v>1448</v>
      </c>
      <c r="K13" s="95">
        <v>6683</v>
      </c>
      <c r="L13" s="95">
        <v>402</v>
      </c>
      <c r="M13" s="95">
        <v>22</v>
      </c>
      <c r="N13" s="95">
        <v>325</v>
      </c>
      <c r="O13" s="95">
        <v>424</v>
      </c>
      <c r="P13" s="352">
        <v>0</v>
      </c>
      <c r="Q13" s="459" t="s">
        <v>159</v>
      </c>
      <c r="R13" s="126">
        <f t="shared" si="5"/>
        <v>3931</v>
      </c>
      <c r="S13" s="95">
        <v>114</v>
      </c>
      <c r="T13" s="95">
        <v>3459</v>
      </c>
      <c r="U13" s="126">
        <f aca="true" t="shared" si="8" ref="U13:U75">SUM(V13:X13)</f>
        <v>262</v>
      </c>
      <c r="V13" s="95">
        <v>256</v>
      </c>
      <c r="W13" s="95">
        <v>4</v>
      </c>
      <c r="X13" s="95">
        <v>2</v>
      </c>
      <c r="Y13" s="277">
        <v>96</v>
      </c>
      <c r="Z13" s="95">
        <v>3991</v>
      </c>
      <c r="AA13" s="95">
        <v>309</v>
      </c>
      <c r="AB13" s="122">
        <v>11</v>
      </c>
      <c r="AC13" s="126">
        <f t="shared" si="6"/>
        <v>758</v>
      </c>
      <c r="AD13" s="95">
        <v>683</v>
      </c>
      <c r="AE13" s="123">
        <f t="shared" si="7"/>
        <v>69</v>
      </c>
      <c r="AF13" s="430">
        <v>56</v>
      </c>
      <c r="AG13" s="430">
        <v>9</v>
      </c>
      <c r="AH13" s="430">
        <v>4</v>
      </c>
      <c r="AI13" s="434">
        <v>6</v>
      </c>
      <c r="AJ13" s="433">
        <v>797</v>
      </c>
      <c r="AK13" s="434">
        <v>93</v>
      </c>
      <c r="AL13" s="123">
        <v>11</v>
      </c>
    </row>
    <row r="14" spans="1:38" s="86" customFormat="1" ht="9" customHeight="1">
      <c r="A14" s="228" t="s">
        <v>579</v>
      </c>
      <c r="B14" s="95">
        <f t="shared" si="4"/>
        <v>6452</v>
      </c>
      <c r="C14" s="95">
        <v>760</v>
      </c>
      <c r="D14" s="95">
        <v>149</v>
      </c>
      <c r="E14" s="95">
        <v>3936</v>
      </c>
      <c r="F14" s="126">
        <v>314</v>
      </c>
      <c r="G14" s="95">
        <v>301</v>
      </c>
      <c r="H14" s="95">
        <v>9</v>
      </c>
      <c r="I14" s="95">
        <v>4</v>
      </c>
      <c r="J14" s="95">
        <v>1293</v>
      </c>
      <c r="K14" s="95">
        <v>6522</v>
      </c>
      <c r="L14" s="95">
        <v>363</v>
      </c>
      <c r="M14" s="95">
        <v>17</v>
      </c>
      <c r="N14" s="95">
        <v>310</v>
      </c>
      <c r="O14" s="95">
        <v>380</v>
      </c>
      <c r="P14" s="352">
        <v>0</v>
      </c>
      <c r="Q14" s="459" t="s">
        <v>160</v>
      </c>
      <c r="R14" s="126">
        <f t="shared" si="5"/>
        <v>4457</v>
      </c>
      <c r="S14" s="95">
        <v>149</v>
      </c>
      <c r="T14" s="95">
        <v>3908</v>
      </c>
      <c r="U14" s="126">
        <f t="shared" si="8"/>
        <v>308</v>
      </c>
      <c r="V14" s="95">
        <v>298</v>
      </c>
      <c r="W14" s="95">
        <v>8</v>
      </c>
      <c r="X14" s="95">
        <v>2</v>
      </c>
      <c r="Y14" s="277">
        <v>92</v>
      </c>
      <c r="Z14" s="95">
        <v>4529</v>
      </c>
      <c r="AA14" s="95">
        <v>361</v>
      </c>
      <c r="AB14" s="122">
        <v>17</v>
      </c>
      <c r="AC14" s="126">
        <f t="shared" si="6"/>
        <v>34</v>
      </c>
      <c r="AD14" s="95">
        <v>28</v>
      </c>
      <c r="AE14" s="123">
        <f t="shared" si="7"/>
        <v>6</v>
      </c>
      <c r="AF14" s="430">
        <v>3</v>
      </c>
      <c r="AG14" s="430">
        <v>1</v>
      </c>
      <c r="AH14" s="431">
        <v>2</v>
      </c>
      <c r="AI14" s="434" t="s">
        <v>762</v>
      </c>
      <c r="AJ14" s="433">
        <v>32</v>
      </c>
      <c r="AK14" s="434">
        <v>2</v>
      </c>
      <c r="AL14" s="123" t="s">
        <v>762</v>
      </c>
    </row>
    <row r="15" spans="1:38" s="86" customFormat="1" ht="9" customHeight="1">
      <c r="A15" s="228" t="s">
        <v>580</v>
      </c>
      <c r="B15" s="95">
        <f t="shared" si="4"/>
        <v>6992</v>
      </c>
      <c r="C15" s="95">
        <v>1085</v>
      </c>
      <c r="D15" s="95">
        <v>207</v>
      </c>
      <c r="E15" s="95">
        <v>4047</v>
      </c>
      <c r="F15" s="126">
        <v>372</v>
      </c>
      <c r="G15" s="95">
        <v>364</v>
      </c>
      <c r="H15" s="95">
        <v>4</v>
      </c>
      <c r="I15" s="95">
        <v>4</v>
      </c>
      <c r="J15" s="95">
        <v>1281</v>
      </c>
      <c r="K15" s="95">
        <v>7034</v>
      </c>
      <c r="L15" s="95">
        <v>401</v>
      </c>
      <c r="M15" s="95">
        <v>9</v>
      </c>
      <c r="N15" s="95">
        <v>368</v>
      </c>
      <c r="O15" s="95">
        <v>410</v>
      </c>
      <c r="P15" s="352">
        <v>0</v>
      </c>
      <c r="Q15" s="459" t="s">
        <v>161</v>
      </c>
      <c r="R15" s="126">
        <f t="shared" si="5"/>
        <v>4695</v>
      </c>
      <c r="S15" s="95">
        <v>207</v>
      </c>
      <c r="T15" s="95">
        <v>4037</v>
      </c>
      <c r="U15" s="126">
        <f t="shared" si="8"/>
        <v>371</v>
      </c>
      <c r="V15" s="95">
        <v>364</v>
      </c>
      <c r="W15" s="95">
        <v>4</v>
      </c>
      <c r="X15" s="95">
        <v>3</v>
      </c>
      <c r="Y15" s="277">
        <v>80</v>
      </c>
      <c r="Z15" s="95">
        <v>4736</v>
      </c>
      <c r="AA15" s="95">
        <v>400</v>
      </c>
      <c r="AB15" s="122">
        <v>9</v>
      </c>
      <c r="AC15" s="126">
        <f t="shared" si="6"/>
        <v>11</v>
      </c>
      <c r="AD15" s="95">
        <v>10</v>
      </c>
      <c r="AE15" s="123">
        <f t="shared" si="7"/>
        <v>1</v>
      </c>
      <c r="AF15" s="431" t="s">
        <v>762</v>
      </c>
      <c r="AG15" s="431" t="s">
        <v>762</v>
      </c>
      <c r="AH15" s="431">
        <v>1</v>
      </c>
      <c r="AI15" s="434" t="s">
        <v>762</v>
      </c>
      <c r="AJ15" s="433">
        <v>12</v>
      </c>
      <c r="AK15" s="434">
        <v>1</v>
      </c>
      <c r="AL15" s="123" t="s">
        <v>762</v>
      </c>
    </row>
    <row r="16" spans="1:38" s="86" customFormat="1" ht="9" customHeight="1">
      <c r="A16" s="228" t="s">
        <v>581</v>
      </c>
      <c r="B16" s="95">
        <f t="shared" si="4"/>
        <v>8384</v>
      </c>
      <c r="C16" s="95">
        <v>1210</v>
      </c>
      <c r="D16" s="95">
        <v>230</v>
      </c>
      <c r="E16" s="95">
        <v>4973</v>
      </c>
      <c r="F16" s="126">
        <v>448</v>
      </c>
      <c r="G16" s="95">
        <v>439</v>
      </c>
      <c r="H16" s="95">
        <v>4</v>
      </c>
      <c r="I16" s="95">
        <v>5</v>
      </c>
      <c r="J16" s="95">
        <v>1523</v>
      </c>
      <c r="K16" s="95">
        <v>8423</v>
      </c>
      <c r="L16" s="95">
        <v>478</v>
      </c>
      <c r="M16" s="95">
        <v>4</v>
      </c>
      <c r="N16" s="95">
        <v>443</v>
      </c>
      <c r="O16" s="95">
        <v>482</v>
      </c>
      <c r="P16" s="352">
        <v>0</v>
      </c>
      <c r="Q16" s="459" t="s">
        <v>162</v>
      </c>
      <c r="R16" s="126">
        <f t="shared" si="5"/>
        <v>5703</v>
      </c>
      <c r="S16" s="95">
        <v>230</v>
      </c>
      <c r="T16" s="95">
        <v>4963</v>
      </c>
      <c r="U16" s="126">
        <f t="shared" si="8"/>
        <v>448</v>
      </c>
      <c r="V16" s="95">
        <v>439</v>
      </c>
      <c r="W16" s="95">
        <v>4</v>
      </c>
      <c r="X16" s="95">
        <v>5</v>
      </c>
      <c r="Y16" s="277">
        <v>62</v>
      </c>
      <c r="Z16" s="95">
        <v>5742</v>
      </c>
      <c r="AA16" s="95">
        <v>478</v>
      </c>
      <c r="AB16" s="122">
        <v>4</v>
      </c>
      <c r="AC16" s="126">
        <f t="shared" si="6"/>
        <v>10</v>
      </c>
      <c r="AD16" s="95">
        <v>10</v>
      </c>
      <c r="AE16" s="123">
        <f t="shared" si="7"/>
        <v>0</v>
      </c>
      <c r="AF16" s="431" t="s">
        <v>762</v>
      </c>
      <c r="AG16" s="431" t="s">
        <v>762</v>
      </c>
      <c r="AH16" s="431" t="s">
        <v>762</v>
      </c>
      <c r="AI16" s="434" t="s">
        <v>762</v>
      </c>
      <c r="AJ16" s="433">
        <v>10</v>
      </c>
      <c r="AK16" s="434" t="s">
        <v>762</v>
      </c>
      <c r="AL16" s="123" t="s">
        <v>762</v>
      </c>
    </row>
    <row r="17" spans="1:38" s="86" customFormat="1" ht="3" customHeight="1">
      <c r="A17" s="228"/>
      <c r="B17" s="95"/>
      <c r="C17" s="95"/>
      <c r="D17" s="95"/>
      <c r="E17" s="95"/>
      <c r="F17" s="126"/>
      <c r="G17" s="95"/>
      <c r="H17" s="95"/>
      <c r="I17" s="95"/>
      <c r="J17" s="95"/>
      <c r="K17" s="95"/>
      <c r="L17" s="95"/>
      <c r="M17" s="95"/>
      <c r="N17" s="95"/>
      <c r="O17" s="95"/>
      <c r="P17" s="352"/>
      <c r="Q17" s="459"/>
      <c r="R17" s="126"/>
      <c r="S17" s="95"/>
      <c r="T17" s="95"/>
      <c r="U17" s="126"/>
      <c r="V17" s="95"/>
      <c r="W17" s="95"/>
      <c r="X17" s="95"/>
      <c r="Y17" s="277"/>
      <c r="Z17" s="95"/>
      <c r="AA17" s="95"/>
      <c r="AB17" s="122"/>
      <c r="AC17" s="126"/>
      <c r="AD17" s="95"/>
      <c r="AE17" s="123"/>
      <c r="AF17" s="431"/>
      <c r="AG17" s="431"/>
      <c r="AH17" s="430"/>
      <c r="AI17" s="433"/>
      <c r="AJ17" s="433"/>
      <c r="AK17" s="433"/>
      <c r="AL17" s="123"/>
    </row>
    <row r="18" spans="1:38" s="86" customFormat="1" ht="9" customHeight="1">
      <c r="A18" s="228" t="s">
        <v>582</v>
      </c>
      <c r="B18" s="95">
        <f t="shared" si="4"/>
        <v>10335</v>
      </c>
      <c r="C18" s="95">
        <v>1300</v>
      </c>
      <c r="D18" s="95">
        <v>385</v>
      </c>
      <c r="E18" s="95">
        <v>6321</v>
      </c>
      <c r="F18" s="126">
        <v>568</v>
      </c>
      <c r="G18" s="95">
        <v>553</v>
      </c>
      <c r="H18" s="95">
        <v>8</v>
      </c>
      <c r="I18" s="95">
        <v>7</v>
      </c>
      <c r="J18" s="95">
        <v>1761</v>
      </c>
      <c r="K18" s="95">
        <v>10364</v>
      </c>
      <c r="L18" s="95">
        <v>583</v>
      </c>
      <c r="M18" s="95">
        <v>7</v>
      </c>
      <c r="N18" s="95">
        <v>561</v>
      </c>
      <c r="O18" s="95">
        <v>590</v>
      </c>
      <c r="P18" s="352">
        <v>0</v>
      </c>
      <c r="Q18" s="459" t="s">
        <v>163</v>
      </c>
      <c r="R18" s="126">
        <f t="shared" si="5"/>
        <v>7345</v>
      </c>
      <c r="S18" s="95">
        <v>385</v>
      </c>
      <c r="T18" s="95">
        <v>6310</v>
      </c>
      <c r="U18" s="126">
        <f t="shared" si="8"/>
        <v>567</v>
      </c>
      <c r="V18" s="95">
        <v>552</v>
      </c>
      <c r="W18" s="95">
        <v>8</v>
      </c>
      <c r="X18" s="95">
        <v>7</v>
      </c>
      <c r="Y18" s="277">
        <v>83</v>
      </c>
      <c r="Z18" s="95">
        <v>7373</v>
      </c>
      <c r="AA18" s="95">
        <v>581</v>
      </c>
      <c r="AB18" s="122">
        <v>7</v>
      </c>
      <c r="AC18" s="126">
        <f t="shared" si="6"/>
        <v>13</v>
      </c>
      <c r="AD18" s="95">
        <v>11</v>
      </c>
      <c r="AE18" s="123">
        <f t="shared" si="7"/>
        <v>1</v>
      </c>
      <c r="AF18" s="431">
        <v>1</v>
      </c>
      <c r="AG18" s="431" t="s">
        <v>762</v>
      </c>
      <c r="AH18" s="431" t="s">
        <v>762</v>
      </c>
      <c r="AI18" s="434">
        <v>1</v>
      </c>
      <c r="AJ18" s="433">
        <v>14</v>
      </c>
      <c r="AK18" s="434">
        <v>2</v>
      </c>
      <c r="AL18" s="123" t="s">
        <v>762</v>
      </c>
    </row>
    <row r="19" spans="1:38" s="86" customFormat="1" ht="9" customHeight="1">
      <c r="A19" s="228" t="s">
        <v>583</v>
      </c>
      <c r="B19" s="95">
        <f t="shared" si="4"/>
        <v>12090</v>
      </c>
      <c r="C19" s="95">
        <v>1573</v>
      </c>
      <c r="D19" s="95">
        <v>476</v>
      </c>
      <c r="E19" s="95">
        <v>7441</v>
      </c>
      <c r="F19" s="126">
        <v>747</v>
      </c>
      <c r="G19" s="95">
        <v>727</v>
      </c>
      <c r="H19" s="95">
        <v>11</v>
      </c>
      <c r="I19" s="95">
        <v>9</v>
      </c>
      <c r="J19" s="95">
        <v>1853</v>
      </c>
      <c r="K19" s="95">
        <v>12042</v>
      </c>
      <c r="L19" s="95">
        <v>676</v>
      </c>
      <c r="M19" s="95">
        <v>14</v>
      </c>
      <c r="N19" s="95">
        <v>738</v>
      </c>
      <c r="O19" s="95">
        <v>690</v>
      </c>
      <c r="P19" s="352">
        <v>0</v>
      </c>
      <c r="Q19" s="459" t="s">
        <v>164</v>
      </c>
      <c r="R19" s="126">
        <f t="shared" si="5"/>
        <v>8769</v>
      </c>
      <c r="S19" s="95">
        <v>476</v>
      </c>
      <c r="T19" s="95">
        <v>7436</v>
      </c>
      <c r="U19" s="126">
        <f t="shared" si="8"/>
        <v>747</v>
      </c>
      <c r="V19" s="95">
        <v>727</v>
      </c>
      <c r="W19" s="95">
        <v>11</v>
      </c>
      <c r="X19" s="95">
        <v>9</v>
      </c>
      <c r="Y19" s="277">
        <v>110</v>
      </c>
      <c r="Z19" s="95">
        <v>8721</v>
      </c>
      <c r="AA19" s="95">
        <v>676</v>
      </c>
      <c r="AB19" s="122">
        <v>14</v>
      </c>
      <c r="AC19" s="126">
        <f t="shared" si="6"/>
        <v>5</v>
      </c>
      <c r="AD19" s="95">
        <v>5</v>
      </c>
      <c r="AE19" s="123">
        <f t="shared" si="7"/>
        <v>0</v>
      </c>
      <c r="AF19" s="431" t="s">
        <v>762</v>
      </c>
      <c r="AG19" s="431" t="s">
        <v>762</v>
      </c>
      <c r="AH19" s="431" t="s">
        <v>762</v>
      </c>
      <c r="AI19" s="434" t="s">
        <v>762</v>
      </c>
      <c r="AJ19" s="433">
        <v>5</v>
      </c>
      <c r="AK19" s="434" t="s">
        <v>762</v>
      </c>
      <c r="AL19" s="123" t="s">
        <v>762</v>
      </c>
    </row>
    <row r="20" spans="1:38" s="86" customFormat="1" ht="9" customHeight="1">
      <c r="A20" s="228" t="s">
        <v>584</v>
      </c>
      <c r="B20" s="95">
        <f t="shared" si="4"/>
        <v>10706</v>
      </c>
      <c r="C20" s="95">
        <v>1635</v>
      </c>
      <c r="D20" s="95">
        <v>457</v>
      </c>
      <c r="E20" s="95">
        <v>6494</v>
      </c>
      <c r="F20" s="126">
        <v>670</v>
      </c>
      <c r="G20" s="95">
        <v>643</v>
      </c>
      <c r="H20" s="95">
        <v>20</v>
      </c>
      <c r="I20" s="95">
        <v>7</v>
      </c>
      <c r="J20" s="95">
        <v>1450</v>
      </c>
      <c r="K20" s="95">
        <v>10756</v>
      </c>
      <c r="L20" s="95">
        <v>690</v>
      </c>
      <c r="M20" s="95">
        <v>23</v>
      </c>
      <c r="N20" s="95">
        <v>663</v>
      </c>
      <c r="O20" s="95">
        <v>713</v>
      </c>
      <c r="P20" s="352">
        <v>0</v>
      </c>
      <c r="Q20" s="459" t="s">
        <v>165</v>
      </c>
      <c r="R20" s="126">
        <f t="shared" si="5"/>
        <v>7723</v>
      </c>
      <c r="S20" s="95">
        <v>457</v>
      </c>
      <c r="T20" s="95">
        <v>6489</v>
      </c>
      <c r="U20" s="126">
        <f t="shared" si="8"/>
        <v>669</v>
      </c>
      <c r="V20" s="95">
        <v>643</v>
      </c>
      <c r="W20" s="95">
        <v>19</v>
      </c>
      <c r="X20" s="95">
        <v>7</v>
      </c>
      <c r="Y20" s="277">
        <v>108</v>
      </c>
      <c r="Z20" s="95">
        <v>7772</v>
      </c>
      <c r="AA20" s="95">
        <v>688</v>
      </c>
      <c r="AB20" s="122">
        <v>23</v>
      </c>
      <c r="AC20" s="126">
        <f t="shared" si="6"/>
        <v>6</v>
      </c>
      <c r="AD20" s="95">
        <v>5</v>
      </c>
      <c r="AE20" s="123">
        <f t="shared" si="7"/>
        <v>1</v>
      </c>
      <c r="AF20" s="431" t="s">
        <v>762</v>
      </c>
      <c r="AG20" s="431">
        <v>1</v>
      </c>
      <c r="AH20" s="431" t="s">
        <v>762</v>
      </c>
      <c r="AI20" s="434" t="s">
        <v>762</v>
      </c>
      <c r="AJ20" s="433">
        <v>7</v>
      </c>
      <c r="AK20" s="434">
        <v>2</v>
      </c>
      <c r="AL20" s="123" t="s">
        <v>762</v>
      </c>
    </row>
    <row r="21" spans="1:38" s="86" customFormat="1" ht="9" customHeight="1">
      <c r="A21" s="228" t="s">
        <v>585</v>
      </c>
      <c r="B21" s="95">
        <f t="shared" si="4"/>
        <v>10748</v>
      </c>
      <c r="C21" s="95">
        <v>2100</v>
      </c>
      <c r="D21" s="95">
        <v>472</v>
      </c>
      <c r="E21" s="95">
        <v>6333</v>
      </c>
      <c r="F21" s="126">
        <v>624</v>
      </c>
      <c r="G21" s="95">
        <v>599</v>
      </c>
      <c r="H21" s="95">
        <v>16</v>
      </c>
      <c r="I21" s="95">
        <v>9</v>
      </c>
      <c r="J21" s="95">
        <v>1219</v>
      </c>
      <c r="K21" s="95">
        <v>10854</v>
      </c>
      <c r="L21" s="95">
        <v>702</v>
      </c>
      <c r="M21" s="95">
        <v>19</v>
      </c>
      <c r="N21" s="95">
        <v>615</v>
      </c>
      <c r="O21" s="95">
        <v>721</v>
      </c>
      <c r="P21" s="352">
        <v>0</v>
      </c>
      <c r="Q21" s="459" t="s">
        <v>166</v>
      </c>
      <c r="R21" s="126">
        <f t="shared" si="5"/>
        <v>7532</v>
      </c>
      <c r="S21" s="95">
        <v>472</v>
      </c>
      <c r="T21" s="95">
        <v>6331</v>
      </c>
      <c r="U21" s="126">
        <f t="shared" si="8"/>
        <v>624</v>
      </c>
      <c r="V21" s="95">
        <v>599</v>
      </c>
      <c r="W21" s="95">
        <v>16</v>
      </c>
      <c r="X21" s="95">
        <v>9</v>
      </c>
      <c r="Y21" s="277">
        <v>105</v>
      </c>
      <c r="Z21" s="95">
        <v>7638</v>
      </c>
      <c r="AA21" s="95">
        <v>702</v>
      </c>
      <c r="AB21" s="122">
        <v>19</v>
      </c>
      <c r="AC21" s="126">
        <f t="shared" si="6"/>
        <v>3</v>
      </c>
      <c r="AD21" s="95">
        <v>2</v>
      </c>
      <c r="AE21" s="123">
        <f t="shared" si="7"/>
        <v>0</v>
      </c>
      <c r="AF21" s="431" t="s">
        <v>762</v>
      </c>
      <c r="AG21" s="431" t="s">
        <v>762</v>
      </c>
      <c r="AH21" s="431" t="s">
        <v>762</v>
      </c>
      <c r="AI21" s="434">
        <v>1</v>
      </c>
      <c r="AJ21" s="433">
        <v>3</v>
      </c>
      <c r="AK21" s="434" t="s">
        <v>762</v>
      </c>
      <c r="AL21" s="123" t="s">
        <v>762</v>
      </c>
    </row>
    <row r="22" spans="1:38" s="86" customFormat="1" ht="9" customHeight="1">
      <c r="A22" s="228" t="s">
        <v>586</v>
      </c>
      <c r="B22" s="95">
        <f t="shared" si="4"/>
        <v>11079</v>
      </c>
      <c r="C22" s="95">
        <v>3396</v>
      </c>
      <c r="D22" s="95">
        <v>553</v>
      </c>
      <c r="E22" s="95">
        <v>5513</v>
      </c>
      <c r="F22" s="126">
        <v>605</v>
      </c>
      <c r="G22" s="95">
        <v>571</v>
      </c>
      <c r="H22" s="95">
        <v>18</v>
      </c>
      <c r="I22" s="95">
        <v>16</v>
      </c>
      <c r="J22" s="95">
        <v>1012</v>
      </c>
      <c r="K22" s="95">
        <v>11118</v>
      </c>
      <c r="L22" s="95">
        <v>609</v>
      </c>
      <c r="M22" s="95">
        <v>19</v>
      </c>
      <c r="N22" s="95">
        <v>589</v>
      </c>
      <c r="O22" s="95">
        <v>628</v>
      </c>
      <c r="P22" s="352">
        <v>0</v>
      </c>
      <c r="Q22" s="459" t="s">
        <v>167</v>
      </c>
      <c r="R22" s="126">
        <f t="shared" si="5"/>
        <v>6806</v>
      </c>
      <c r="S22" s="95">
        <v>553</v>
      </c>
      <c r="T22" s="95">
        <v>5512</v>
      </c>
      <c r="U22" s="126">
        <f t="shared" si="8"/>
        <v>605</v>
      </c>
      <c r="V22" s="95">
        <v>571</v>
      </c>
      <c r="W22" s="95">
        <v>18</v>
      </c>
      <c r="X22" s="95">
        <v>16</v>
      </c>
      <c r="Y22" s="277">
        <v>136</v>
      </c>
      <c r="Z22" s="95">
        <v>6845</v>
      </c>
      <c r="AA22" s="95">
        <v>609</v>
      </c>
      <c r="AB22" s="122">
        <v>19</v>
      </c>
      <c r="AC22" s="126">
        <f t="shared" si="6"/>
        <v>1</v>
      </c>
      <c r="AD22" s="95">
        <v>1</v>
      </c>
      <c r="AE22" s="123">
        <f t="shared" si="7"/>
        <v>0</v>
      </c>
      <c r="AF22" s="431" t="s">
        <v>762</v>
      </c>
      <c r="AG22" s="431" t="s">
        <v>762</v>
      </c>
      <c r="AH22" s="431" t="s">
        <v>762</v>
      </c>
      <c r="AI22" s="434" t="s">
        <v>762</v>
      </c>
      <c r="AJ22" s="433">
        <v>1</v>
      </c>
      <c r="AK22" s="434" t="s">
        <v>762</v>
      </c>
      <c r="AL22" s="123" t="s">
        <v>762</v>
      </c>
    </row>
    <row r="23" spans="1:38" s="86" customFormat="1" ht="3" customHeight="1">
      <c r="A23" s="228"/>
      <c r="B23" s="95"/>
      <c r="C23" s="95"/>
      <c r="D23" s="95"/>
      <c r="E23" s="95"/>
      <c r="F23" s="126"/>
      <c r="G23" s="95"/>
      <c r="H23" s="95"/>
      <c r="I23" s="95"/>
      <c r="J23" s="95"/>
      <c r="K23" s="95"/>
      <c r="L23" s="95"/>
      <c r="M23" s="95"/>
      <c r="N23" s="95"/>
      <c r="O23" s="95"/>
      <c r="P23" s="352"/>
      <c r="Q23" s="459"/>
      <c r="R23" s="126"/>
      <c r="S23" s="95"/>
      <c r="T23" s="95"/>
      <c r="U23" s="126"/>
      <c r="V23" s="95"/>
      <c r="W23" s="95"/>
      <c r="X23" s="95"/>
      <c r="Y23" s="277"/>
      <c r="Z23" s="95"/>
      <c r="AA23" s="95"/>
      <c r="AB23" s="122"/>
      <c r="AC23" s="126"/>
      <c r="AD23" s="95"/>
      <c r="AE23" s="123"/>
      <c r="AF23" s="431"/>
      <c r="AG23" s="431"/>
      <c r="AH23" s="431"/>
      <c r="AI23" s="434"/>
      <c r="AJ23" s="433"/>
      <c r="AK23" s="434"/>
      <c r="AL23" s="123"/>
    </row>
    <row r="24" spans="1:38" s="86" customFormat="1" ht="9" customHeight="1">
      <c r="A24" s="228" t="s">
        <v>587</v>
      </c>
      <c r="B24" s="95">
        <f t="shared" si="4"/>
        <v>13839</v>
      </c>
      <c r="C24" s="95">
        <v>7039</v>
      </c>
      <c r="D24" s="95">
        <v>690</v>
      </c>
      <c r="E24" s="95">
        <v>4363</v>
      </c>
      <c r="F24" s="126">
        <v>445</v>
      </c>
      <c r="G24" s="95">
        <v>419</v>
      </c>
      <c r="H24" s="95">
        <v>13</v>
      </c>
      <c r="I24" s="95">
        <v>13</v>
      </c>
      <c r="J24" s="95">
        <v>1302</v>
      </c>
      <c r="K24" s="95">
        <v>13838</v>
      </c>
      <c r="L24" s="95">
        <v>418</v>
      </c>
      <c r="M24" s="95">
        <v>13</v>
      </c>
      <c r="N24" s="95">
        <v>432</v>
      </c>
      <c r="O24" s="95">
        <v>431</v>
      </c>
      <c r="P24" s="352">
        <v>0</v>
      </c>
      <c r="Q24" s="459" t="s">
        <v>168</v>
      </c>
      <c r="R24" s="126">
        <f t="shared" si="5"/>
        <v>5659</v>
      </c>
      <c r="S24" s="95">
        <v>690</v>
      </c>
      <c r="T24" s="95">
        <v>4363</v>
      </c>
      <c r="U24" s="126">
        <f t="shared" si="8"/>
        <v>445</v>
      </c>
      <c r="V24" s="95">
        <v>419</v>
      </c>
      <c r="W24" s="95">
        <v>13</v>
      </c>
      <c r="X24" s="95">
        <v>13</v>
      </c>
      <c r="Y24" s="277">
        <v>161</v>
      </c>
      <c r="Z24" s="95">
        <v>5658</v>
      </c>
      <c r="AA24" s="95">
        <v>418</v>
      </c>
      <c r="AB24" s="122">
        <v>13</v>
      </c>
      <c r="AC24" s="126">
        <f t="shared" si="6"/>
        <v>1</v>
      </c>
      <c r="AD24" s="126" t="s">
        <v>762</v>
      </c>
      <c r="AE24" s="123">
        <f t="shared" si="7"/>
        <v>0</v>
      </c>
      <c r="AF24" s="431" t="s">
        <v>762</v>
      </c>
      <c r="AG24" s="431" t="s">
        <v>762</v>
      </c>
      <c r="AH24" s="431" t="s">
        <v>762</v>
      </c>
      <c r="AI24" s="434">
        <v>1</v>
      </c>
      <c r="AJ24" s="434">
        <v>1</v>
      </c>
      <c r="AK24" s="434" t="s">
        <v>762</v>
      </c>
      <c r="AL24" s="123" t="s">
        <v>762</v>
      </c>
    </row>
    <row r="25" spans="1:38" s="86" customFormat="1" ht="9" customHeight="1">
      <c r="A25" s="228" t="s">
        <v>588</v>
      </c>
      <c r="B25" s="95">
        <f t="shared" si="4"/>
        <v>14162</v>
      </c>
      <c r="C25" s="95">
        <v>9344</v>
      </c>
      <c r="D25" s="95">
        <v>602</v>
      </c>
      <c r="E25" s="95">
        <v>2533</v>
      </c>
      <c r="F25" s="126">
        <v>249</v>
      </c>
      <c r="G25" s="95">
        <v>230</v>
      </c>
      <c r="H25" s="95">
        <v>8</v>
      </c>
      <c r="I25" s="126">
        <v>11</v>
      </c>
      <c r="J25" s="95">
        <v>1434</v>
      </c>
      <c r="K25" s="95">
        <v>14137</v>
      </c>
      <c r="L25" s="95">
        <v>202</v>
      </c>
      <c r="M25" s="95">
        <v>11</v>
      </c>
      <c r="N25" s="95">
        <v>238</v>
      </c>
      <c r="O25" s="95">
        <v>213</v>
      </c>
      <c r="P25" s="352">
        <v>0</v>
      </c>
      <c r="Q25" s="459" t="s">
        <v>169</v>
      </c>
      <c r="R25" s="126">
        <f t="shared" si="5"/>
        <v>3545</v>
      </c>
      <c r="S25" s="95">
        <v>602</v>
      </c>
      <c r="T25" s="95">
        <v>2533</v>
      </c>
      <c r="U25" s="126">
        <f t="shared" si="8"/>
        <v>249</v>
      </c>
      <c r="V25" s="95">
        <v>230</v>
      </c>
      <c r="W25" s="95">
        <v>8</v>
      </c>
      <c r="X25" s="126">
        <v>11</v>
      </c>
      <c r="Y25" s="277">
        <v>161</v>
      </c>
      <c r="Z25" s="95">
        <v>3520</v>
      </c>
      <c r="AA25" s="95">
        <v>202</v>
      </c>
      <c r="AB25" s="122">
        <v>11</v>
      </c>
      <c r="AC25" s="126">
        <f t="shared" si="6"/>
        <v>2</v>
      </c>
      <c r="AD25" s="126" t="s">
        <v>762</v>
      </c>
      <c r="AE25" s="123">
        <f t="shared" si="7"/>
        <v>0</v>
      </c>
      <c r="AF25" s="431" t="s">
        <v>762</v>
      </c>
      <c r="AG25" s="431" t="s">
        <v>762</v>
      </c>
      <c r="AH25" s="431" t="s">
        <v>762</v>
      </c>
      <c r="AI25" s="433">
        <v>2</v>
      </c>
      <c r="AJ25" s="433">
        <v>2</v>
      </c>
      <c r="AK25" s="434" t="s">
        <v>762</v>
      </c>
      <c r="AL25" s="123" t="s">
        <v>762</v>
      </c>
    </row>
    <row r="26" spans="1:38" s="86" customFormat="1" ht="9" customHeight="1">
      <c r="A26" s="228" t="s">
        <v>589</v>
      </c>
      <c r="B26" s="95">
        <f t="shared" si="4"/>
        <v>10479</v>
      </c>
      <c r="C26" s="95">
        <v>8157</v>
      </c>
      <c r="D26" s="95">
        <v>351</v>
      </c>
      <c r="E26" s="95">
        <v>704</v>
      </c>
      <c r="F26" s="126">
        <v>73</v>
      </c>
      <c r="G26" s="95">
        <v>63</v>
      </c>
      <c r="H26" s="95">
        <v>2</v>
      </c>
      <c r="I26" s="126">
        <v>8</v>
      </c>
      <c r="J26" s="95">
        <v>1194</v>
      </c>
      <c r="K26" s="95">
        <v>10450</v>
      </c>
      <c r="L26" s="95">
        <v>35</v>
      </c>
      <c r="M26" s="95">
        <v>1</v>
      </c>
      <c r="N26" s="95">
        <v>65</v>
      </c>
      <c r="O26" s="95">
        <v>36</v>
      </c>
      <c r="P26" s="352">
        <v>0</v>
      </c>
      <c r="Q26" s="459" t="s">
        <v>170</v>
      </c>
      <c r="R26" s="126">
        <f t="shared" si="5"/>
        <v>1219</v>
      </c>
      <c r="S26" s="95">
        <v>351</v>
      </c>
      <c r="T26" s="95">
        <v>703</v>
      </c>
      <c r="U26" s="126">
        <f t="shared" si="8"/>
        <v>73</v>
      </c>
      <c r="V26" s="95">
        <v>63</v>
      </c>
      <c r="W26" s="95">
        <v>2</v>
      </c>
      <c r="X26" s="126">
        <v>8</v>
      </c>
      <c r="Y26" s="277">
        <v>92</v>
      </c>
      <c r="Z26" s="95">
        <v>1190</v>
      </c>
      <c r="AA26" s="95">
        <v>35</v>
      </c>
      <c r="AB26" s="122">
        <v>1</v>
      </c>
      <c r="AC26" s="126">
        <f t="shared" si="6"/>
        <v>2</v>
      </c>
      <c r="AD26" s="95">
        <v>1</v>
      </c>
      <c r="AE26" s="123">
        <f t="shared" si="7"/>
        <v>0</v>
      </c>
      <c r="AF26" s="431" t="s">
        <v>762</v>
      </c>
      <c r="AG26" s="431" t="s">
        <v>762</v>
      </c>
      <c r="AH26" s="431" t="s">
        <v>762</v>
      </c>
      <c r="AI26" s="433">
        <v>1</v>
      </c>
      <c r="AJ26" s="433">
        <v>2</v>
      </c>
      <c r="AK26" s="434" t="s">
        <v>762</v>
      </c>
      <c r="AL26" s="123" t="s">
        <v>762</v>
      </c>
    </row>
    <row r="27" spans="1:38" s="86" customFormat="1" ht="9" customHeight="1">
      <c r="A27" s="228" t="s">
        <v>590</v>
      </c>
      <c r="B27" s="95">
        <f t="shared" si="4"/>
        <v>8572</v>
      </c>
      <c r="C27" s="95">
        <v>7065</v>
      </c>
      <c r="D27" s="95">
        <v>149</v>
      </c>
      <c r="E27" s="95">
        <v>242</v>
      </c>
      <c r="F27" s="126">
        <v>12</v>
      </c>
      <c r="G27" s="95">
        <v>9</v>
      </c>
      <c r="H27" s="126">
        <v>1</v>
      </c>
      <c r="I27" s="126">
        <v>2</v>
      </c>
      <c r="J27" s="95">
        <v>1104</v>
      </c>
      <c r="K27" s="95">
        <v>8576</v>
      </c>
      <c r="L27" s="95">
        <v>13</v>
      </c>
      <c r="M27" s="95">
        <v>1</v>
      </c>
      <c r="N27" s="95">
        <v>10</v>
      </c>
      <c r="O27" s="95">
        <v>14</v>
      </c>
      <c r="P27" s="352">
        <v>0</v>
      </c>
      <c r="Q27" s="459" t="s">
        <v>171</v>
      </c>
      <c r="R27" s="126">
        <f t="shared" si="5"/>
        <v>471</v>
      </c>
      <c r="S27" s="95">
        <v>149</v>
      </c>
      <c r="T27" s="95">
        <v>242</v>
      </c>
      <c r="U27" s="126">
        <f t="shared" si="8"/>
        <v>12</v>
      </c>
      <c r="V27" s="95">
        <v>9</v>
      </c>
      <c r="W27" s="126">
        <v>1</v>
      </c>
      <c r="X27" s="126">
        <v>2</v>
      </c>
      <c r="Y27" s="277">
        <v>68</v>
      </c>
      <c r="Z27" s="95">
        <v>475</v>
      </c>
      <c r="AA27" s="95">
        <v>13</v>
      </c>
      <c r="AB27" s="122">
        <v>1</v>
      </c>
      <c r="AC27" s="126">
        <f t="shared" si="6"/>
        <v>3</v>
      </c>
      <c r="AD27" s="126" t="s">
        <v>762</v>
      </c>
      <c r="AE27" s="123">
        <f t="shared" si="7"/>
        <v>0</v>
      </c>
      <c r="AF27" s="431" t="s">
        <v>762</v>
      </c>
      <c r="AG27" s="431" t="s">
        <v>762</v>
      </c>
      <c r="AH27" s="431" t="s">
        <v>762</v>
      </c>
      <c r="AI27" s="433">
        <v>3</v>
      </c>
      <c r="AJ27" s="433">
        <v>3</v>
      </c>
      <c r="AK27" s="434" t="s">
        <v>762</v>
      </c>
      <c r="AL27" s="123" t="s">
        <v>762</v>
      </c>
    </row>
    <row r="28" spans="1:38" s="53" customFormat="1" ht="9" customHeight="1">
      <c r="A28" s="228" t="s">
        <v>452</v>
      </c>
      <c r="B28" s="95">
        <f t="shared" si="4"/>
        <v>9303</v>
      </c>
      <c r="C28" s="95">
        <v>8344</v>
      </c>
      <c r="D28" s="95">
        <v>95</v>
      </c>
      <c r="E28" s="95">
        <v>74</v>
      </c>
      <c r="F28" s="126">
        <v>5</v>
      </c>
      <c r="G28" s="126">
        <v>4</v>
      </c>
      <c r="H28" s="95">
        <v>0</v>
      </c>
      <c r="I28" s="126">
        <v>1</v>
      </c>
      <c r="J28" s="95">
        <v>785</v>
      </c>
      <c r="K28" s="95">
        <v>9302</v>
      </c>
      <c r="L28" s="95">
        <v>3</v>
      </c>
      <c r="M28" s="126">
        <v>0</v>
      </c>
      <c r="N28" s="95">
        <v>4</v>
      </c>
      <c r="O28" s="95">
        <v>3</v>
      </c>
      <c r="P28" s="352">
        <v>0</v>
      </c>
      <c r="Q28" s="459" t="s">
        <v>452</v>
      </c>
      <c r="R28" s="126">
        <f t="shared" si="5"/>
        <v>201</v>
      </c>
      <c r="S28" s="95">
        <v>95</v>
      </c>
      <c r="T28" s="95">
        <v>72</v>
      </c>
      <c r="U28" s="126">
        <f t="shared" si="8"/>
        <v>5</v>
      </c>
      <c r="V28" s="126">
        <v>4</v>
      </c>
      <c r="W28" s="95">
        <v>0</v>
      </c>
      <c r="X28" s="126">
        <v>1</v>
      </c>
      <c r="Y28" s="277">
        <v>29</v>
      </c>
      <c r="Z28" s="95">
        <v>200</v>
      </c>
      <c r="AA28" s="95">
        <v>3</v>
      </c>
      <c r="AB28" s="123">
        <v>0</v>
      </c>
      <c r="AC28" s="126">
        <f t="shared" si="6"/>
        <v>3</v>
      </c>
      <c r="AD28" s="126">
        <v>2</v>
      </c>
      <c r="AE28" s="123">
        <f t="shared" si="7"/>
        <v>0</v>
      </c>
      <c r="AF28" s="431" t="s">
        <v>762</v>
      </c>
      <c r="AG28" s="431" t="s">
        <v>762</v>
      </c>
      <c r="AH28" s="431" t="s">
        <v>762</v>
      </c>
      <c r="AI28" s="434">
        <v>1</v>
      </c>
      <c r="AJ28" s="434">
        <v>3</v>
      </c>
      <c r="AK28" s="434" t="s">
        <v>762</v>
      </c>
      <c r="AL28" s="123" t="s">
        <v>762</v>
      </c>
    </row>
    <row r="29" spans="1:38" s="53" customFormat="1" ht="9" customHeight="1">
      <c r="A29" s="228" t="s">
        <v>0</v>
      </c>
      <c r="B29" s="95">
        <f t="shared" si="4"/>
        <v>1493</v>
      </c>
      <c r="C29" s="95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95">
        <v>1493</v>
      </c>
      <c r="K29" s="95">
        <v>1493</v>
      </c>
      <c r="L29" s="126">
        <v>0</v>
      </c>
      <c r="M29" s="126">
        <v>0</v>
      </c>
      <c r="N29" s="126">
        <v>0</v>
      </c>
      <c r="O29" s="126">
        <v>0</v>
      </c>
      <c r="P29" s="352">
        <v>0</v>
      </c>
      <c r="Q29" s="459" t="s">
        <v>0</v>
      </c>
      <c r="R29" s="126">
        <f t="shared" si="5"/>
        <v>0</v>
      </c>
      <c r="S29" s="95">
        <v>0</v>
      </c>
      <c r="T29" s="95">
        <v>0</v>
      </c>
      <c r="U29" s="126">
        <f t="shared" si="8"/>
        <v>0</v>
      </c>
      <c r="V29" s="126">
        <v>0</v>
      </c>
      <c r="W29" s="126">
        <v>0</v>
      </c>
      <c r="X29" s="126">
        <v>0</v>
      </c>
      <c r="Y29" s="352">
        <v>0</v>
      </c>
      <c r="Z29" s="126">
        <v>0</v>
      </c>
      <c r="AA29" s="126">
        <v>0</v>
      </c>
      <c r="AB29" s="123">
        <v>0</v>
      </c>
      <c r="AC29" s="126">
        <f t="shared" si="6"/>
        <v>0</v>
      </c>
      <c r="AD29" s="126">
        <v>0</v>
      </c>
      <c r="AE29" s="123">
        <f t="shared" si="7"/>
        <v>0</v>
      </c>
      <c r="AF29" s="431" t="s">
        <v>762</v>
      </c>
      <c r="AG29" s="431" t="s">
        <v>762</v>
      </c>
      <c r="AH29" s="431" t="s">
        <v>762</v>
      </c>
      <c r="AI29" s="434" t="s">
        <v>762</v>
      </c>
      <c r="AJ29" s="434">
        <v>0</v>
      </c>
      <c r="AK29" s="434" t="s">
        <v>762</v>
      </c>
      <c r="AL29" s="123" t="s">
        <v>762</v>
      </c>
    </row>
    <row r="30" spans="1:38" s="86" customFormat="1" ht="9" customHeight="1">
      <c r="A30" s="371" t="s">
        <v>90</v>
      </c>
      <c r="B30" s="95"/>
      <c r="C30" s="95"/>
      <c r="D30" s="95"/>
      <c r="E30" s="95"/>
      <c r="F30" s="126"/>
      <c r="G30" s="95"/>
      <c r="H30" s="95"/>
      <c r="I30" s="95"/>
      <c r="J30" s="95"/>
      <c r="K30" s="95"/>
      <c r="L30" s="95"/>
      <c r="M30" s="95"/>
      <c r="N30" s="95"/>
      <c r="O30" s="95"/>
      <c r="P30" s="352"/>
      <c r="Q30" s="460" t="s">
        <v>90</v>
      </c>
      <c r="R30" s="126"/>
      <c r="S30" s="95"/>
      <c r="T30" s="95"/>
      <c r="U30" s="126"/>
      <c r="V30" s="95"/>
      <c r="W30" s="95"/>
      <c r="X30" s="95"/>
      <c r="Y30" s="277"/>
      <c r="Z30" s="95"/>
      <c r="AA30" s="95"/>
      <c r="AB30" s="122"/>
      <c r="AC30" s="126"/>
      <c r="AD30" s="95"/>
      <c r="AE30" s="123"/>
      <c r="AF30" s="431"/>
      <c r="AG30" s="431"/>
      <c r="AH30" s="431"/>
      <c r="AI30" s="433"/>
      <c r="AJ30" s="433"/>
      <c r="AK30" s="434"/>
      <c r="AL30" s="123"/>
    </row>
    <row r="31" spans="1:38" s="86" customFormat="1" ht="9" customHeight="1">
      <c r="A31" s="366" t="s">
        <v>190</v>
      </c>
      <c r="B31" s="95">
        <f t="shared" si="4"/>
        <v>56355</v>
      </c>
      <c r="C31" s="95">
        <v>39949</v>
      </c>
      <c r="D31" s="95">
        <v>1887</v>
      </c>
      <c r="E31" s="95">
        <v>7916</v>
      </c>
      <c r="F31" s="126">
        <v>784</v>
      </c>
      <c r="G31" s="95">
        <v>725</v>
      </c>
      <c r="H31" s="95">
        <v>24</v>
      </c>
      <c r="I31" s="95">
        <v>35</v>
      </c>
      <c r="J31" s="95">
        <v>5819</v>
      </c>
      <c r="K31" s="95">
        <v>56303</v>
      </c>
      <c r="L31" s="95">
        <v>671</v>
      </c>
      <c r="M31" s="95">
        <v>26</v>
      </c>
      <c r="N31" s="95">
        <v>749</v>
      </c>
      <c r="O31" s="95">
        <v>697</v>
      </c>
      <c r="P31" s="352">
        <v>0</v>
      </c>
      <c r="Q31" s="461" t="s">
        <v>190</v>
      </c>
      <c r="R31" s="126">
        <f t="shared" si="5"/>
        <v>11095</v>
      </c>
      <c r="S31" s="95">
        <v>1887</v>
      </c>
      <c r="T31" s="95">
        <v>7913</v>
      </c>
      <c r="U31" s="126">
        <f t="shared" si="8"/>
        <v>784</v>
      </c>
      <c r="V31" s="95">
        <v>725</v>
      </c>
      <c r="W31" s="95">
        <v>24</v>
      </c>
      <c r="X31" s="95">
        <v>35</v>
      </c>
      <c r="Y31" s="277">
        <v>511</v>
      </c>
      <c r="Z31" s="95">
        <v>11043</v>
      </c>
      <c r="AA31" s="95">
        <v>671</v>
      </c>
      <c r="AB31" s="122">
        <v>26</v>
      </c>
      <c r="AC31" s="126">
        <f t="shared" si="6"/>
        <v>11</v>
      </c>
      <c r="AD31" s="95">
        <v>3</v>
      </c>
      <c r="AE31" s="123">
        <f t="shared" si="7"/>
        <v>0</v>
      </c>
      <c r="AF31" s="431" t="s">
        <v>762</v>
      </c>
      <c r="AG31" s="431" t="s">
        <v>762</v>
      </c>
      <c r="AH31" s="431" t="s">
        <v>762</v>
      </c>
      <c r="AI31" s="433">
        <v>8</v>
      </c>
      <c r="AJ31" s="433">
        <v>11</v>
      </c>
      <c r="AK31" s="434" t="s">
        <v>762</v>
      </c>
      <c r="AL31" s="123" t="s">
        <v>762</v>
      </c>
    </row>
    <row r="32" spans="1:38" s="86" customFormat="1" ht="9" customHeight="1">
      <c r="A32" s="366" t="s">
        <v>191</v>
      </c>
      <c r="B32" s="95">
        <f t="shared" si="4"/>
        <v>28354</v>
      </c>
      <c r="C32" s="95">
        <v>23566</v>
      </c>
      <c r="D32" s="95">
        <v>595</v>
      </c>
      <c r="E32" s="95">
        <v>1020</v>
      </c>
      <c r="F32" s="126">
        <v>90</v>
      </c>
      <c r="G32" s="95">
        <v>76</v>
      </c>
      <c r="H32" s="95">
        <v>3</v>
      </c>
      <c r="I32" s="126">
        <v>11</v>
      </c>
      <c r="J32" s="95">
        <v>3083</v>
      </c>
      <c r="K32" s="95">
        <v>28328</v>
      </c>
      <c r="L32" s="95">
        <v>51</v>
      </c>
      <c r="M32" s="95">
        <v>2</v>
      </c>
      <c r="N32" s="95">
        <v>79</v>
      </c>
      <c r="O32" s="95">
        <v>53</v>
      </c>
      <c r="P32" s="352">
        <v>0</v>
      </c>
      <c r="Q32" s="461" t="s">
        <v>191</v>
      </c>
      <c r="R32" s="126">
        <f t="shared" si="5"/>
        <v>1891</v>
      </c>
      <c r="S32" s="95">
        <v>595</v>
      </c>
      <c r="T32" s="95">
        <v>1017</v>
      </c>
      <c r="U32" s="126">
        <f t="shared" si="8"/>
        <v>90</v>
      </c>
      <c r="V32" s="95">
        <v>76</v>
      </c>
      <c r="W32" s="95">
        <v>3</v>
      </c>
      <c r="X32" s="126">
        <v>11</v>
      </c>
      <c r="Y32" s="277">
        <v>189</v>
      </c>
      <c r="Z32" s="95">
        <v>1865</v>
      </c>
      <c r="AA32" s="95">
        <v>51</v>
      </c>
      <c r="AB32" s="122">
        <v>2</v>
      </c>
      <c r="AC32" s="126">
        <f t="shared" si="6"/>
        <v>8</v>
      </c>
      <c r="AD32" s="95">
        <v>3</v>
      </c>
      <c r="AE32" s="123">
        <f t="shared" si="7"/>
        <v>0</v>
      </c>
      <c r="AF32" s="431" t="s">
        <v>762</v>
      </c>
      <c r="AG32" s="431" t="s">
        <v>762</v>
      </c>
      <c r="AH32" s="431" t="s">
        <v>762</v>
      </c>
      <c r="AI32" s="433">
        <v>5</v>
      </c>
      <c r="AJ32" s="433">
        <v>8</v>
      </c>
      <c r="AK32" s="434" t="s">
        <v>762</v>
      </c>
      <c r="AL32" s="123" t="s">
        <v>762</v>
      </c>
    </row>
    <row r="33" spans="1:38" s="86" customFormat="1" ht="7.5" customHeight="1">
      <c r="A33" s="130"/>
      <c r="B33" s="95"/>
      <c r="C33" s="95"/>
      <c r="D33" s="95"/>
      <c r="E33" s="95"/>
      <c r="F33" s="126"/>
      <c r="G33" s="95"/>
      <c r="H33" s="95"/>
      <c r="I33" s="95"/>
      <c r="J33" s="95"/>
      <c r="K33" s="95"/>
      <c r="L33" s="95"/>
      <c r="M33" s="95"/>
      <c r="N33" s="95"/>
      <c r="O33" s="95"/>
      <c r="P33" s="352"/>
      <c r="Q33" s="462"/>
      <c r="R33" s="126"/>
      <c r="S33" s="95"/>
      <c r="T33" s="95"/>
      <c r="U33" s="126"/>
      <c r="V33" s="95"/>
      <c r="W33" s="95"/>
      <c r="X33" s="95"/>
      <c r="Y33" s="277"/>
      <c r="Z33" s="95"/>
      <c r="AA33" s="95"/>
      <c r="AB33" s="122"/>
      <c r="AC33" s="126"/>
      <c r="AD33" s="95"/>
      <c r="AE33" s="123"/>
      <c r="AF33" s="430"/>
      <c r="AG33" s="430"/>
      <c r="AH33" s="430"/>
      <c r="AI33" s="433"/>
      <c r="AJ33" s="433"/>
      <c r="AK33" s="433"/>
      <c r="AL33" s="122"/>
    </row>
    <row r="34" spans="1:38" s="53" customFormat="1" ht="9" customHeight="1">
      <c r="A34" s="364" t="s">
        <v>193</v>
      </c>
      <c r="B34" s="95">
        <f t="shared" si="4"/>
        <v>77506</v>
      </c>
      <c r="C34" s="95">
        <f aca="true" t="shared" si="9" ref="C34:I34">SUM(C35:C53)</f>
        <v>21950</v>
      </c>
      <c r="D34" s="95">
        <f t="shared" si="9"/>
        <v>2713</v>
      </c>
      <c r="E34" s="95">
        <f t="shared" si="9"/>
        <v>38047</v>
      </c>
      <c r="F34" s="126">
        <f t="shared" si="9"/>
        <v>3513</v>
      </c>
      <c r="G34" s="95">
        <f t="shared" si="9"/>
        <v>3327</v>
      </c>
      <c r="H34" s="95">
        <f t="shared" si="9"/>
        <v>120</v>
      </c>
      <c r="I34" s="95">
        <f t="shared" si="9"/>
        <v>66</v>
      </c>
      <c r="J34" s="95">
        <f aca="true" t="shared" si="10" ref="J34:O34">SUM(J35:J53)</f>
        <v>11283</v>
      </c>
      <c r="K34" s="95">
        <f t="shared" si="10"/>
        <v>77954</v>
      </c>
      <c r="L34" s="95">
        <f t="shared" si="10"/>
        <v>3895</v>
      </c>
      <c r="M34" s="95">
        <f t="shared" si="10"/>
        <v>156</v>
      </c>
      <c r="N34" s="95">
        <f t="shared" si="10"/>
        <v>3447</v>
      </c>
      <c r="O34" s="95">
        <f t="shared" si="10"/>
        <v>3895</v>
      </c>
      <c r="P34" s="352">
        <v>0</v>
      </c>
      <c r="Q34" s="463" t="s">
        <v>193</v>
      </c>
      <c r="R34" s="126">
        <f t="shared" si="5"/>
        <v>37549</v>
      </c>
      <c r="S34" s="95">
        <f>SUM(S35:S53)</f>
        <v>2713</v>
      </c>
      <c r="T34" s="95">
        <f>SUM(T35:T53)</f>
        <v>30665</v>
      </c>
      <c r="U34" s="126">
        <f t="shared" si="8"/>
        <v>3363</v>
      </c>
      <c r="V34" s="95">
        <f aca="true" t="shared" si="11" ref="V34:AB34">SUM(V35:V53)</f>
        <v>3193</v>
      </c>
      <c r="W34" s="95">
        <f t="shared" si="11"/>
        <v>112</v>
      </c>
      <c r="X34" s="95">
        <f t="shared" si="11"/>
        <v>58</v>
      </c>
      <c r="Y34" s="277">
        <f t="shared" si="11"/>
        <v>808</v>
      </c>
      <c r="Z34" s="95">
        <f t="shared" si="11"/>
        <v>37634</v>
      </c>
      <c r="AA34" s="95">
        <f t="shared" si="11"/>
        <v>3245</v>
      </c>
      <c r="AB34" s="122">
        <f t="shared" si="11"/>
        <v>145</v>
      </c>
      <c r="AC34" s="126">
        <f>SUM(AD34:AE34,AI34)</f>
        <v>8230</v>
      </c>
      <c r="AD34" s="95">
        <f>SUM(AD35:AD53)</f>
        <v>7382</v>
      </c>
      <c r="AE34" s="123">
        <f>SUM(AF34:AG34,AH34)</f>
        <v>150</v>
      </c>
      <c r="AF34" s="430">
        <f aca="true" t="shared" si="12" ref="AF34:AL34">SUM(AF35:AF53)</f>
        <v>134</v>
      </c>
      <c r="AG34" s="430">
        <f t="shared" si="12"/>
        <v>8</v>
      </c>
      <c r="AH34" s="430">
        <f t="shared" si="12"/>
        <v>8</v>
      </c>
      <c r="AI34" s="433">
        <f t="shared" si="12"/>
        <v>698</v>
      </c>
      <c r="AJ34" s="433">
        <f t="shared" si="12"/>
        <v>8593</v>
      </c>
      <c r="AK34" s="433">
        <f t="shared" si="12"/>
        <v>494</v>
      </c>
      <c r="AL34" s="122">
        <f t="shared" si="12"/>
        <v>11</v>
      </c>
    </row>
    <row r="35" spans="1:38" s="86" customFormat="1" ht="9" customHeight="1">
      <c r="A35" s="228" t="s">
        <v>189</v>
      </c>
      <c r="B35" s="95">
        <f t="shared" si="4"/>
        <v>8495</v>
      </c>
      <c r="C35" s="126">
        <v>3326</v>
      </c>
      <c r="D35" s="126" t="s">
        <v>762</v>
      </c>
      <c r="E35" s="126">
        <v>4573</v>
      </c>
      <c r="F35" s="126">
        <v>1</v>
      </c>
      <c r="G35" s="126">
        <v>1</v>
      </c>
      <c r="H35" s="126" t="s">
        <v>762</v>
      </c>
      <c r="I35" s="126" t="s">
        <v>762</v>
      </c>
      <c r="J35" s="126">
        <v>595</v>
      </c>
      <c r="K35" s="126">
        <v>8514</v>
      </c>
      <c r="L35" s="126">
        <v>20</v>
      </c>
      <c r="M35" s="126" t="s">
        <v>762</v>
      </c>
      <c r="N35" s="126">
        <v>1</v>
      </c>
      <c r="O35" s="126">
        <v>20</v>
      </c>
      <c r="P35" s="352">
        <v>0</v>
      </c>
      <c r="Q35" s="459" t="s">
        <v>189</v>
      </c>
      <c r="R35" s="126">
        <f t="shared" si="5"/>
        <v>0</v>
      </c>
      <c r="S35" s="126" t="s">
        <v>762</v>
      </c>
      <c r="T35" s="126" t="s">
        <v>762</v>
      </c>
      <c r="U35" s="126">
        <f t="shared" si="8"/>
        <v>0</v>
      </c>
      <c r="V35" s="126" t="s">
        <v>762</v>
      </c>
      <c r="W35" s="126" t="s">
        <v>762</v>
      </c>
      <c r="X35" s="126" t="s">
        <v>762</v>
      </c>
      <c r="Y35" s="352" t="s">
        <v>762</v>
      </c>
      <c r="Z35" s="126" t="s">
        <v>762</v>
      </c>
      <c r="AA35" s="126" t="s">
        <v>762</v>
      </c>
      <c r="AB35" s="123" t="s">
        <v>762</v>
      </c>
      <c r="AC35" s="126">
        <f t="shared" si="6"/>
        <v>5168</v>
      </c>
      <c r="AD35" s="126">
        <v>4573</v>
      </c>
      <c r="AE35" s="123">
        <f t="shared" si="7"/>
        <v>1</v>
      </c>
      <c r="AF35" s="431">
        <v>1</v>
      </c>
      <c r="AG35" s="431" t="s">
        <v>762</v>
      </c>
      <c r="AH35" s="431" t="s">
        <v>762</v>
      </c>
      <c r="AI35" s="434">
        <v>594</v>
      </c>
      <c r="AJ35" s="434">
        <v>5187</v>
      </c>
      <c r="AK35" s="434">
        <v>20</v>
      </c>
      <c r="AL35" s="123" t="s">
        <v>762</v>
      </c>
    </row>
    <row r="36" spans="1:38" s="86" customFormat="1" ht="9" customHeight="1">
      <c r="A36" s="228" t="s">
        <v>192</v>
      </c>
      <c r="B36" s="95">
        <f t="shared" si="4"/>
        <v>3767</v>
      </c>
      <c r="C36" s="126">
        <v>97</v>
      </c>
      <c r="D36" s="126">
        <v>16</v>
      </c>
      <c r="E36" s="126">
        <v>2892</v>
      </c>
      <c r="F36" s="126">
        <v>133</v>
      </c>
      <c r="G36" s="126">
        <v>126</v>
      </c>
      <c r="H36" s="126">
        <v>4</v>
      </c>
      <c r="I36" s="126">
        <v>3</v>
      </c>
      <c r="J36" s="126">
        <v>629</v>
      </c>
      <c r="K36" s="126">
        <v>4095</v>
      </c>
      <c r="L36" s="126">
        <v>458</v>
      </c>
      <c r="M36" s="126">
        <v>8</v>
      </c>
      <c r="N36" s="126">
        <v>130</v>
      </c>
      <c r="O36" s="126">
        <v>458</v>
      </c>
      <c r="P36" s="352">
        <v>0</v>
      </c>
      <c r="Q36" s="459" t="s">
        <v>192</v>
      </c>
      <c r="R36" s="126">
        <f t="shared" si="5"/>
        <v>557</v>
      </c>
      <c r="S36" s="126">
        <v>16</v>
      </c>
      <c r="T36" s="126">
        <v>497</v>
      </c>
      <c r="U36" s="126">
        <f t="shared" si="8"/>
        <v>29</v>
      </c>
      <c r="V36" s="126">
        <v>25</v>
      </c>
      <c r="W36" s="126">
        <v>3</v>
      </c>
      <c r="X36" s="126">
        <v>1</v>
      </c>
      <c r="Y36" s="352">
        <v>15</v>
      </c>
      <c r="Z36" s="126">
        <v>566</v>
      </c>
      <c r="AA36" s="126">
        <v>34</v>
      </c>
      <c r="AB36" s="123">
        <v>3</v>
      </c>
      <c r="AC36" s="126">
        <f t="shared" si="6"/>
        <v>2597</v>
      </c>
      <c r="AD36" s="126">
        <v>2395</v>
      </c>
      <c r="AE36" s="123">
        <f t="shared" si="7"/>
        <v>104</v>
      </c>
      <c r="AF36" s="431">
        <v>101</v>
      </c>
      <c r="AG36" s="431">
        <v>1</v>
      </c>
      <c r="AH36" s="431">
        <v>2</v>
      </c>
      <c r="AI36" s="434">
        <v>98</v>
      </c>
      <c r="AJ36" s="434">
        <v>2916</v>
      </c>
      <c r="AK36" s="434">
        <v>416</v>
      </c>
      <c r="AL36" s="123">
        <v>5</v>
      </c>
    </row>
    <row r="37" spans="1:38" s="86" customFormat="1" ht="9" customHeight="1">
      <c r="A37" s="228" t="s">
        <v>578</v>
      </c>
      <c r="B37" s="95">
        <f t="shared" si="4"/>
        <v>3419</v>
      </c>
      <c r="C37" s="126">
        <v>231</v>
      </c>
      <c r="D37" s="126">
        <v>66</v>
      </c>
      <c r="E37" s="126">
        <v>2150</v>
      </c>
      <c r="F37" s="126">
        <v>151</v>
      </c>
      <c r="G37" s="126">
        <v>139</v>
      </c>
      <c r="H37" s="126">
        <v>9</v>
      </c>
      <c r="I37" s="126">
        <v>3</v>
      </c>
      <c r="J37" s="126">
        <v>821</v>
      </c>
      <c r="K37" s="126">
        <v>3492</v>
      </c>
      <c r="L37" s="126">
        <v>221</v>
      </c>
      <c r="M37" s="126">
        <v>15</v>
      </c>
      <c r="N37" s="126">
        <v>148</v>
      </c>
      <c r="O37" s="126">
        <v>221</v>
      </c>
      <c r="P37" s="352">
        <v>0</v>
      </c>
      <c r="Q37" s="459" t="s">
        <v>159</v>
      </c>
      <c r="R37" s="126">
        <f t="shared" si="5"/>
        <v>2005</v>
      </c>
      <c r="S37" s="126">
        <v>66</v>
      </c>
      <c r="T37" s="126">
        <v>1755</v>
      </c>
      <c r="U37" s="126">
        <f t="shared" si="8"/>
        <v>112</v>
      </c>
      <c r="V37" s="126">
        <v>109</v>
      </c>
      <c r="W37" s="126">
        <v>3</v>
      </c>
      <c r="X37" s="126" t="s">
        <v>762</v>
      </c>
      <c r="Y37" s="352">
        <v>72</v>
      </c>
      <c r="Z37" s="126">
        <v>2050</v>
      </c>
      <c r="AA37" s="126">
        <v>148</v>
      </c>
      <c r="AB37" s="123">
        <v>9</v>
      </c>
      <c r="AC37" s="126">
        <f t="shared" si="6"/>
        <v>439</v>
      </c>
      <c r="AD37" s="126">
        <v>395</v>
      </c>
      <c r="AE37" s="123">
        <f t="shared" si="7"/>
        <v>39</v>
      </c>
      <c r="AF37" s="431">
        <v>30</v>
      </c>
      <c r="AG37" s="431">
        <v>6</v>
      </c>
      <c r="AH37" s="431">
        <v>3</v>
      </c>
      <c r="AI37" s="434">
        <v>5</v>
      </c>
      <c r="AJ37" s="434">
        <v>467</v>
      </c>
      <c r="AK37" s="434">
        <v>58</v>
      </c>
      <c r="AL37" s="123">
        <v>6</v>
      </c>
    </row>
    <row r="38" spans="1:38" s="86" customFormat="1" ht="9" customHeight="1">
      <c r="A38" s="228" t="s">
        <v>579</v>
      </c>
      <c r="B38" s="95">
        <f t="shared" si="4"/>
        <v>3275</v>
      </c>
      <c r="C38" s="126">
        <v>238</v>
      </c>
      <c r="D38" s="126">
        <v>81</v>
      </c>
      <c r="E38" s="126">
        <v>2090</v>
      </c>
      <c r="F38" s="126">
        <v>150</v>
      </c>
      <c r="G38" s="126">
        <v>141</v>
      </c>
      <c r="H38" s="126">
        <v>6</v>
      </c>
      <c r="I38" s="126">
        <v>3</v>
      </c>
      <c r="J38" s="126">
        <v>716</v>
      </c>
      <c r="K38" s="126">
        <v>3322</v>
      </c>
      <c r="L38" s="126">
        <v>194</v>
      </c>
      <c r="M38" s="126">
        <v>14</v>
      </c>
      <c r="N38" s="126">
        <v>147</v>
      </c>
      <c r="O38" s="126">
        <v>194</v>
      </c>
      <c r="P38" s="352">
        <v>0</v>
      </c>
      <c r="Q38" s="459" t="s">
        <v>160</v>
      </c>
      <c r="R38" s="126">
        <f t="shared" si="5"/>
        <v>2365</v>
      </c>
      <c r="S38" s="126">
        <v>81</v>
      </c>
      <c r="T38" s="126">
        <v>2078</v>
      </c>
      <c r="U38" s="126">
        <f t="shared" si="8"/>
        <v>145</v>
      </c>
      <c r="V38" s="126">
        <v>139</v>
      </c>
      <c r="W38" s="126">
        <v>5</v>
      </c>
      <c r="X38" s="126">
        <v>1</v>
      </c>
      <c r="Y38" s="352">
        <v>61</v>
      </c>
      <c r="Z38" s="126">
        <v>2415</v>
      </c>
      <c r="AA38" s="126">
        <v>180</v>
      </c>
      <c r="AB38" s="123">
        <v>14</v>
      </c>
      <c r="AC38" s="126">
        <f t="shared" si="6"/>
        <v>17</v>
      </c>
      <c r="AD38" s="126">
        <v>12</v>
      </c>
      <c r="AE38" s="123">
        <f t="shared" si="7"/>
        <v>5</v>
      </c>
      <c r="AF38" s="431">
        <v>2</v>
      </c>
      <c r="AG38" s="431">
        <v>1</v>
      </c>
      <c r="AH38" s="431">
        <v>2</v>
      </c>
      <c r="AI38" s="434" t="s">
        <v>762</v>
      </c>
      <c r="AJ38" s="434">
        <v>14</v>
      </c>
      <c r="AK38" s="434" t="s">
        <v>762</v>
      </c>
      <c r="AL38" s="123" t="s">
        <v>762</v>
      </c>
    </row>
    <row r="39" spans="1:38" s="86" customFormat="1" ht="9" customHeight="1">
      <c r="A39" s="228" t="s">
        <v>580</v>
      </c>
      <c r="B39" s="95">
        <f t="shared" si="4"/>
        <v>3479</v>
      </c>
      <c r="C39" s="126">
        <v>296</v>
      </c>
      <c r="D39" s="126">
        <v>112</v>
      </c>
      <c r="E39" s="126">
        <v>2164</v>
      </c>
      <c r="F39" s="126">
        <v>227</v>
      </c>
      <c r="G39" s="126">
        <v>221</v>
      </c>
      <c r="H39" s="126">
        <v>4</v>
      </c>
      <c r="I39" s="126">
        <v>2</v>
      </c>
      <c r="J39" s="126">
        <v>680</v>
      </c>
      <c r="K39" s="126">
        <v>3467</v>
      </c>
      <c r="L39" s="126">
        <v>213</v>
      </c>
      <c r="M39" s="126">
        <v>9</v>
      </c>
      <c r="N39" s="126">
        <v>225</v>
      </c>
      <c r="O39" s="126">
        <v>213</v>
      </c>
      <c r="P39" s="352">
        <v>0</v>
      </c>
      <c r="Q39" s="459" t="s">
        <v>161</v>
      </c>
      <c r="R39" s="126">
        <f t="shared" si="5"/>
        <v>2553</v>
      </c>
      <c r="S39" s="126">
        <v>112</v>
      </c>
      <c r="T39" s="126">
        <v>2163</v>
      </c>
      <c r="U39" s="126">
        <f t="shared" si="8"/>
        <v>226</v>
      </c>
      <c r="V39" s="126">
        <v>221</v>
      </c>
      <c r="W39" s="126">
        <v>4</v>
      </c>
      <c r="X39" s="126">
        <v>1</v>
      </c>
      <c r="Y39" s="352">
        <v>52</v>
      </c>
      <c r="Z39" s="126">
        <v>2541</v>
      </c>
      <c r="AA39" s="126">
        <v>204</v>
      </c>
      <c r="AB39" s="123">
        <v>9</v>
      </c>
      <c r="AC39" s="126">
        <f t="shared" si="6"/>
        <v>2</v>
      </c>
      <c r="AD39" s="126">
        <v>1</v>
      </c>
      <c r="AE39" s="123">
        <f t="shared" si="7"/>
        <v>1</v>
      </c>
      <c r="AF39" s="431" t="s">
        <v>762</v>
      </c>
      <c r="AG39" s="431" t="s">
        <v>762</v>
      </c>
      <c r="AH39" s="431">
        <v>1</v>
      </c>
      <c r="AI39" s="434" t="s">
        <v>762</v>
      </c>
      <c r="AJ39" s="434">
        <v>2</v>
      </c>
      <c r="AK39" s="434" t="s">
        <v>762</v>
      </c>
      <c r="AL39" s="123" t="s">
        <v>762</v>
      </c>
    </row>
    <row r="40" spans="1:38" s="86" customFormat="1" ht="9" customHeight="1">
      <c r="A40" s="228" t="s">
        <v>581</v>
      </c>
      <c r="B40" s="95">
        <f t="shared" si="4"/>
        <v>4109</v>
      </c>
      <c r="C40" s="126">
        <v>297</v>
      </c>
      <c r="D40" s="126">
        <v>122</v>
      </c>
      <c r="E40" s="126">
        <v>2626</v>
      </c>
      <c r="F40" s="126">
        <v>278</v>
      </c>
      <c r="G40" s="126">
        <v>270</v>
      </c>
      <c r="H40" s="126">
        <v>4</v>
      </c>
      <c r="I40" s="126">
        <v>4</v>
      </c>
      <c r="J40" s="126">
        <v>786</v>
      </c>
      <c r="K40" s="126">
        <v>4112</v>
      </c>
      <c r="L40" s="126">
        <v>277</v>
      </c>
      <c r="M40" s="126">
        <v>4</v>
      </c>
      <c r="N40" s="126">
        <v>274</v>
      </c>
      <c r="O40" s="126">
        <v>277</v>
      </c>
      <c r="P40" s="352">
        <v>0</v>
      </c>
      <c r="Q40" s="459" t="s">
        <v>162</v>
      </c>
      <c r="R40" s="126">
        <f t="shared" si="5"/>
        <v>3057</v>
      </c>
      <c r="S40" s="126">
        <v>122</v>
      </c>
      <c r="T40" s="126">
        <v>2625</v>
      </c>
      <c r="U40" s="126">
        <f t="shared" si="8"/>
        <v>278</v>
      </c>
      <c r="V40" s="126">
        <v>270</v>
      </c>
      <c r="W40" s="126">
        <v>4</v>
      </c>
      <c r="X40" s="126">
        <v>4</v>
      </c>
      <c r="Y40" s="352">
        <v>32</v>
      </c>
      <c r="Z40" s="126">
        <v>3060</v>
      </c>
      <c r="AA40" s="126">
        <v>273</v>
      </c>
      <c r="AB40" s="123">
        <v>4</v>
      </c>
      <c r="AC40" s="126">
        <f t="shared" si="6"/>
        <v>1</v>
      </c>
      <c r="AD40" s="126">
        <v>1</v>
      </c>
      <c r="AE40" s="123">
        <f t="shared" si="7"/>
        <v>0</v>
      </c>
      <c r="AF40" s="431" t="s">
        <v>762</v>
      </c>
      <c r="AG40" s="431" t="s">
        <v>762</v>
      </c>
      <c r="AH40" s="431" t="s">
        <v>762</v>
      </c>
      <c r="AI40" s="434" t="s">
        <v>762</v>
      </c>
      <c r="AJ40" s="434">
        <v>1</v>
      </c>
      <c r="AK40" s="434" t="s">
        <v>762</v>
      </c>
      <c r="AL40" s="123" t="s">
        <v>762</v>
      </c>
    </row>
    <row r="41" spans="1:38" s="86" customFormat="1" ht="3" customHeight="1">
      <c r="A41" s="228"/>
      <c r="B41" s="9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352"/>
      <c r="Q41" s="459"/>
      <c r="R41" s="126"/>
      <c r="S41" s="126"/>
      <c r="T41" s="126"/>
      <c r="U41" s="126"/>
      <c r="V41" s="126"/>
      <c r="W41" s="126"/>
      <c r="X41" s="126"/>
      <c r="Y41" s="352"/>
      <c r="Z41" s="126"/>
      <c r="AA41" s="126"/>
      <c r="AB41" s="123"/>
      <c r="AC41" s="126"/>
      <c r="AD41" s="126"/>
      <c r="AE41" s="123"/>
      <c r="AF41" s="431"/>
      <c r="AG41" s="431"/>
      <c r="AH41" s="431"/>
      <c r="AI41" s="434"/>
      <c r="AJ41" s="434"/>
      <c r="AK41" s="434"/>
      <c r="AL41" s="123"/>
    </row>
    <row r="42" spans="1:38" s="86" customFormat="1" ht="9" customHeight="1">
      <c r="A42" s="228" t="s">
        <v>582</v>
      </c>
      <c r="B42" s="95">
        <f t="shared" si="4"/>
        <v>5122</v>
      </c>
      <c r="C42" s="126">
        <v>354</v>
      </c>
      <c r="D42" s="126">
        <v>210</v>
      </c>
      <c r="E42" s="126">
        <v>3283</v>
      </c>
      <c r="F42" s="126">
        <v>347</v>
      </c>
      <c r="G42" s="126">
        <v>335</v>
      </c>
      <c r="H42" s="126">
        <v>7</v>
      </c>
      <c r="I42" s="126">
        <v>5</v>
      </c>
      <c r="J42" s="126">
        <v>928</v>
      </c>
      <c r="K42" s="126">
        <v>5114</v>
      </c>
      <c r="L42" s="126">
        <v>334</v>
      </c>
      <c r="M42" s="126">
        <v>7</v>
      </c>
      <c r="N42" s="126">
        <v>342</v>
      </c>
      <c r="O42" s="126">
        <v>334</v>
      </c>
      <c r="P42" s="352">
        <v>0</v>
      </c>
      <c r="Q42" s="459" t="s">
        <v>163</v>
      </c>
      <c r="R42" s="126">
        <f t="shared" si="5"/>
        <v>3881</v>
      </c>
      <c r="S42" s="126">
        <v>210</v>
      </c>
      <c r="T42" s="126">
        <v>3281</v>
      </c>
      <c r="U42" s="126">
        <f t="shared" si="8"/>
        <v>347</v>
      </c>
      <c r="V42" s="126">
        <v>335</v>
      </c>
      <c r="W42" s="126">
        <v>7</v>
      </c>
      <c r="X42" s="126">
        <v>5</v>
      </c>
      <c r="Y42" s="352">
        <v>43</v>
      </c>
      <c r="Z42" s="126">
        <v>3873</v>
      </c>
      <c r="AA42" s="126">
        <v>327</v>
      </c>
      <c r="AB42" s="123">
        <v>7</v>
      </c>
      <c r="AC42" s="126">
        <f t="shared" si="6"/>
        <v>2</v>
      </c>
      <c r="AD42" s="126">
        <v>2</v>
      </c>
      <c r="AE42" s="123">
        <f t="shared" si="7"/>
        <v>0</v>
      </c>
      <c r="AF42" s="431" t="s">
        <v>762</v>
      </c>
      <c r="AG42" s="431" t="s">
        <v>762</v>
      </c>
      <c r="AH42" s="431" t="s">
        <v>762</v>
      </c>
      <c r="AI42" s="434" t="s">
        <v>762</v>
      </c>
      <c r="AJ42" s="434">
        <v>2</v>
      </c>
      <c r="AK42" s="434" t="s">
        <v>762</v>
      </c>
      <c r="AL42" s="123" t="s">
        <v>762</v>
      </c>
    </row>
    <row r="43" spans="1:38" s="86" customFormat="1" ht="9" customHeight="1">
      <c r="A43" s="228" t="s">
        <v>583</v>
      </c>
      <c r="B43" s="95">
        <f t="shared" si="4"/>
        <v>6028</v>
      </c>
      <c r="C43" s="126">
        <v>432</v>
      </c>
      <c r="D43" s="126">
        <v>261</v>
      </c>
      <c r="E43" s="126">
        <v>3875</v>
      </c>
      <c r="F43" s="126">
        <v>496</v>
      </c>
      <c r="G43" s="126">
        <v>479</v>
      </c>
      <c r="H43" s="126">
        <v>11</v>
      </c>
      <c r="I43" s="126">
        <v>6</v>
      </c>
      <c r="J43" s="126">
        <v>964</v>
      </c>
      <c r="K43" s="126">
        <v>5938</v>
      </c>
      <c r="L43" s="126">
        <v>400</v>
      </c>
      <c r="M43" s="126">
        <v>14</v>
      </c>
      <c r="N43" s="126">
        <v>490</v>
      </c>
      <c r="O43" s="126">
        <v>400</v>
      </c>
      <c r="P43" s="352">
        <v>0</v>
      </c>
      <c r="Q43" s="459" t="s">
        <v>164</v>
      </c>
      <c r="R43" s="126">
        <f t="shared" si="5"/>
        <v>4686</v>
      </c>
      <c r="S43" s="126">
        <v>261</v>
      </c>
      <c r="T43" s="126">
        <v>3874</v>
      </c>
      <c r="U43" s="126">
        <f t="shared" si="8"/>
        <v>496</v>
      </c>
      <c r="V43" s="126">
        <v>479</v>
      </c>
      <c r="W43" s="126">
        <v>11</v>
      </c>
      <c r="X43" s="126">
        <v>6</v>
      </c>
      <c r="Y43" s="352">
        <v>55</v>
      </c>
      <c r="Z43" s="126">
        <v>4596</v>
      </c>
      <c r="AA43" s="126">
        <v>386</v>
      </c>
      <c r="AB43" s="123">
        <v>14</v>
      </c>
      <c r="AC43" s="126">
        <f t="shared" si="6"/>
        <v>1</v>
      </c>
      <c r="AD43" s="126">
        <v>1</v>
      </c>
      <c r="AE43" s="123">
        <f t="shared" si="7"/>
        <v>0</v>
      </c>
      <c r="AF43" s="431" t="s">
        <v>762</v>
      </c>
      <c r="AG43" s="431" t="s">
        <v>762</v>
      </c>
      <c r="AH43" s="431" t="s">
        <v>762</v>
      </c>
      <c r="AI43" s="434" t="s">
        <v>762</v>
      </c>
      <c r="AJ43" s="434">
        <v>1</v>
      </c>
      <c r="AK43" s="434" t="s">
        <v>762</v>
      </c>
      <c r="AL43" s="123" t="s">
        <v>762</v>
      </c>
    </row>
    <row r="44" spans="1:38" s="86" customFormat="1" ht="9" customHeight="1">
      <c r="A44" s="228" t="s">
        <v>584</v>
      </c>
      <c r="B44" s="95">
        <f t="shared" si="4"/>
        <v>5227</v>
      </c>
      <c r="C44" s="126">
        <v>431</v>
      </c>
      <c r="D44" s="126">
        <v>261</v>
      </c>
      <c r="E44" s="126">
        <v>3355</v>
      </c>
      <c r="F44" s="126">
        <v>406</v>
      </c>
      <c r="G44" s="126">
        <v>385</v>
      </c>
      <c r="H44" s="126">
        <v>18</v>
      </c>
      <c r="I44" s="126">
        <v>3</v>
      </c>
      <c r="J44" s="126">
        <v>774</v>
      </c>
      <c r="K44" s="126">
        <v>5238</v>
      </c>
      <c r="L44" s="126">
        <v>414</v>
      </c>
      <c r="M44" s="126">
        <v>23</v>
      </c>
      <c r="N44" s="126">
        <v>403</v>
      </c>
      <c r="O44" s="126">
        <v>414</v>
      </c>
      <c r="P44" s="352">
        <v>0</v>
      </c>
      <c r="Q44" s="459" t="s">
        <v>165</v>
      </c>
      <c r="R44" s="126">
        <f t="shared" si="5"/>
        <v>4082</v>
      </c>
      <c r="S44" s="126">
        <v>261</v>
      </c>
      <c r="T44" s="126">
        <v>3354</v>
      </c>
      <c r="U44" s="126">
        <f t="shared" si="8"/>
        <v>406</v>
      </c>
      <c r="V44" s="126">
        <v>385</v>
      </c>
      <c r="W44" s="126">
        <v>18</v>
      </c>
      <c r="X44" s="126">
        <v>3</v>
      </c>
      <c r="Y44" s="352">
        <v>61</v>
      </c>
      <c r="Z44" s="126">
        <v>4093</v>
      </c>
      <c r="AA44" s="126">
        <v>391</v>
      </c>
      <c r="AB44" s="123">
        <v>23</v>
      </c>
      <c r="AC44" s="126">
        <f t="shared" si="6"/>
        <v>1</v>
      </c>
      <c r="AD44" s="126">
        <v>1</v>
      </c>
      <c r="AE44" s="123">
        <f t="shared" si="7"/>
        <v>0</v>
      </c>
      <c r="AF44" s="431" t="s">
        <v>762</v>
      </c>
      <c r="AG44" s="431" t="s">
        <v>762</v>
      </c>
      <c r="AH44" s="431" t="s">
        <v>762</v>
      </c>
      <c r="AI44" s="434" t="s">
        <v>762</v>
      </c>
      <c r="AJ44" s="434">
        <v>1</v>
      </c>
      <c r="AK44" s="434" t="s">
        <v>762</v>
      </c>
      <c r="AL44" s="123" t="s">
        <v>762</v>
      </c>
    </row>
    <row r="45" spans="1:38" s="86" customFormat="1" ht="9" customHeight="1">
      <c r="A45" s="228" t="s">
        <v>585</v>
      </c>
      <c r="B45" s="95">
        <f t="shared" si="4"/>
        <v>5158</v>
      </c>
      <c r="C45" s="126">
        <v>550</v>
      </c>
      <c r="D45" s="126">
        <v>257</v>
      </c>
      <c r="E45" s="126">
        <v>3312</v>
      </c>
      <c r="F45" s="126">
        <v>395</v>
      </c>
      <c r="G45" s="126">
        <v>372</v>
      </c>
      <c r="H45" s="126">
        <v>16</v>
      </c>
      <c r="I45" s="126">
        <v>7</v>
      </c>
      <c r="J45" s="126">
        <v>644</v>
      </c>
      <c r="K45" s="126">
        <v>5200</v>
      </c>
      <c r="L45" s="126">
        <v>430</v>
      </c>
      <c r="M45" s="126">
        <v>19</v>
      </c>
      <c r="N45" s="126">
        <v>388</v>
      </c>
      <c r="O45" s="126">
        <v>430</v>
      </c>
      <c r="P45" s="352">
        <v>0</v>
      </c>
      <c r="Q45" s="459" t="s">
        <v>166</v>
      </c>
      <c r="R45" s="126">
        <f t="shared" si="5"/>
        <v>4022</v>
      </c>
      <c r="S45" s="126">
        <v>257</v>
      </c>
      <c r="T45" s="126">
        <v>3312</v>
      </c>
      <c r="U45" s="126">
        <f t="shared" si="8"/>
        <v>395</v>
      </c>
      <c r="V45" s="126">
        <v>372</v>
      </c>
      <c r="W45" s="126">
        <v>16</v>
      </c>
      <c r="X45" s="126">
        <v>7</v>
      </c>
      <c r="Y45" s="352">
        <v>58</v>
      </c>
      <c r="Z45" s="126">
        <v>4064</v>
      </c>
      <c r="AA45" s="126">
        <v>411</v>
      </c>
      <c r="AB45" s="123">
        <v>19</v>
      </c>
      <c r="AC45" s="126">
        <f t="shared" si="6"/>
        <v>1</v>
      </c>
      <c r="AD45" s="126" t="s">
        <v>762</v>
      </c>
      <c r="AE45" s="123">
        <f t="shared" si="7"/>
        <v>0</v>
      </c>
      <c r="AF45" s="431" t="s">
        <v>762</v>
      </c>
      <c r="AG45" s="431" t="s">
        <v>762</v>
      </c>
      <c r="AH45" s="431" t="s">
        <v>762</v>
      </c>
      <c r="AI45" s="434">
        <v>1</v>
      </c>
      <c r="AJ45" s="434">
        <v>1</v>
      </c>
      <c r="AK45" s="434" t="s">
        <v>762</v>
      </c>
      <c r="AL45" s="123" t="s">
        <v>762</v>
      </c>
    </row>
    <row r="46" spans="1:38" s="86" customFormat="1" ht="9" customHeight="1">
      <c r="A46" s="228" t="s">
        <v>586</v>
      </c>
      <c r="B46" s="95">
        <f t="shared" si="4"/>
        <v>5302</v>
      </c>
      <c r="C46" s="126">
        <v>989</v>
      </c>
      <c r="D46" s="126">
        <v>299</v>
      </c>
      <c r="E46" s="126">
        <v>3079</v>
      </c>
      <c r="F46" s="126">
        <v>386</v>
      </c>
      <c r="G46" s="126">
        <v>360</v>
      </c>
      <c r="H46" s="126">
        <v>17</v>
      </c>
      <c r="I46" s="126">
        <v>9</v>
      </c>
      <c r="J46" s="126">
        <v>549</v>
      </c>
      <c r="K46" s="126">
        <v>5366</v>
      </c>
      <c r="L46" s="126">
        <v>441</v>
      </c>
      <c r="M46" s="126">
        <v>18</v>
      </c>
      <c r="N46" s="126">
        <v>377</v>
      </c>
      <c r="O46" s="126">
        <v>441</v>
      </c>
      <c r="P46" s="352">
        <v>0</v>
      </c>
      <c r="Q46" s="459" t="s">
        <v>167</v>
      </c>
      <c r="R46" s="126">
        <f t="shared" si="5"/>
        <v>3839</v>
      </c>
      <c r="S46" s="126">
        <v>299</v>
      </c>
      <c r="T46" s="126">
        <v>3078</v>
      </c>
      <c r="U46" s="126">
        <f t="shared" si="8"/>
        <v>386</v>
      </c>
      <c r="V46" s="126">
        <v>360</v>
      </c>
      <c r="W46" s="126">
        <v>17</v>
      </c>
      <c r="X46" s="126">
        <v>9</v>
      </c>
      <c r="Y46" s="352">
        <v>76</v>
      </c>
      <c r="Z46" s="126">
        <v>3903</v>
      </c>
      <c r="AA46" s="126">
        <v>423</v>
      </c>
      <c r="AB46" s="123">
        <v>18</v>
      </c>
      <c r="AC46" s="126">
        <f t="shared" si="6"/>
        <v>1</v>
      </c>
      <c r="AD46" s="126">
        <v>1</v>
      </c>
      <c r="AE46" s="123">
        <f t="shared" si="7"/>
        <v>0</v>
      </c>
      <c r="AF46" s="431" t="s">
        <v>762</v>
      </c>
      <c r="AG46" s="431" t="s">
        <v>762</v>
      </c>
      <c r="AH46" s="431" t="s">
        <v>762</v>
      </c>
      <c r="AI46" s="434" t="s">
        <v>762</v>
      </c>
      <c r="AJ46" s="434">
        <v>1</v>
      </c>
      <c r="AK46" s="434" t="s">
        <v>762</v>
      </c>
      <c r="AL46" s="123" t="s">
        <v>762</v>
      </c>
    </row>
    <row r="47" spans="1:38" s="86" customFormat="1" ht="3" customHeight="1">
      <c r="A47" s="228"/>
      <c r="B47" s="9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352"/>
      <c r="Q47" s="459"/>
      <c r="R47" s="126"/>
      <c r="S47" s="126"/>
      <c r="T47" s="126"/>
      <c r="U47" s="126"/>
      <c r="V47" s="126"/>
      <c r="W47" s="126"/>
      <c r="X47" s="126"/>
      <c r="Y47" s="352"/>
      <c r="Z47" s="126"/>
      <c r="AA47" s="126"/>
      <c r="AB47" s="123"/>
      <c r="AC47" s="126"/>
      <c r="AD47" s="126"/>
      <c r="AE47" s="123"/>
      <c r="AF47" s="431"/>
      <c r="AG47" s="431"/>
      <c r="AH47" s="431"/>
      <c r="AI47" s="434"/>
      <c r="AJ47" s="434"/>
      <c r="AK47" s="434"/>
      <c r="AL47" s="123"/>
    </row>
    <row r="48" spans="1:38" s="86" customFormat="1" ht="9" customHeight="1">
      <c r="A48" s="228" t="s">
        <v>587</v>
      </c>
      <c r="B48" s="95">
        <f t="shared" si="4"/>
        <v>6329</v>
      </c>
      <c r="C48" s="126">
        <v>2548</v>
      </c>
      <c r="D48" s="126">
        <v>395</v>
      </c>
      <c r="E48" s="126">
        <v>2458</v>
      </c>
      <c r="F48" s="126">
        <v>295</v>
      </c>
      <c r="G48" s="126">
        <v>275</v>
      </c>
      <c r="H48" s="126">
        <v>13</v>
      </c>
      <c r="I48" s="126">
        <v>7</v>
      </c>
      <c r="J48" s="126">
        <v>633</v>
      </c>
      <c r="K48" s="126">
        <v>6343</v>
      </c>
      <c r="L48" s="126">
        <v>302</v>
      </c>
      <c r="M48" s="126">
        <v>13</v>
      </c>
      <c r="N48" s="126">
        <v>288</v>
      </c>
      <c r="O48" s="126">
        <v>302</v>
      </c>
      <c r="P48" s="352">
        <v>0</v>
      </c>
      <c r="Q48" s="459" t="s">
        <v>168</v>
      </c>
      <c r="R48" s="126">
        <f t="shared" si="5"/>
        <v>3227</v>
      </c>
      <c r="S48" s="126">
        <v>395</v>
      </c>
      <c r="T48" s="126">
        <v>2458</v>
      </c>
      <c r="U48" s="126">
        <f t="shared" si="8"/>
        <v>295</v>
      </c>
      <c r="V48" s="126">
        <v>275</v>
      </c>
      <c r="W48" s="126">
        <v>13</v>
      </c>
      <c r="X48" s="126">
        <v>7</v>
      </c>
      <c r="Y48" s="352">
        <v>79</v>
      </c>
      <c r="Z48" s="126">
        <v>3241</v>
      </c>
      <c r="AA48" s="126">
        <v>289</v>
      </c>
      <c r="AB48" s="123">
        <v>13</v>
      </c>
      <c r="AC48" s="126">
        <f t="shared" si="6"/>
        <v>0</v>
      </c>
      <c r="AD48" s="126" t="s">
        <v>762</v>
      </c>
      <c r="AE48" s="123">
        <f t="shared" si="7"/>
        <v>0</v>
      </c>
      <c r="AF48" s="431" t="s">
        <v>762</v>
      </c>
      <c r="AG48" s="431" t="s">
        <v>762</v>
      </c>
      <c r="AH48" s="431" t="s">
        <v>762</v>
      </c>
      <c r="AI48" s="434" t="s">
        <v>762</v>
      </c>
      <c r="AJ48" s="434" t="s">
        <v>762</v>
      </c>
      <c r="AK48" s="434" t="s">
        <v>762</v>
      </c>
      <c r="AL48" s="123" t="s">
        <v>762</v>
      </c>
    </row>
    <row r="49" spans="1:38" s="86" customFormat="1" ht="9" customHeight="1">
      <c r="A49" s="228" t="s">
        <v>588</v>
      </c>
      <c r="B49" s="95">
        <f t="shared" si="4"/>
        <v>6313</v>
      </c>
      <c r="C49" s="126">
        <v>3627</v>
      </c>
      <c r="D49" s="126">
        <v>312</v>
      </c>
      <c r="E49" s="126">
        <v>1533</v>
      </c>
      <c r="F49" s="126">
        <v>183</v>
      </c>
      <c r="G49" s="126">
        <v>168</v>
      </c>
      <c r="H49" s="126">
        <v>8</v>
      </c>
      <c r="I49" s="126">
        <v>7</v>
      </c>
      <c r="J49" s="126">
        <v>658</v>
      </c>
      <c r="K49" s="126">
        <v>6287</v>
      </c>
      <c r="L49" s="126">
        <v>150</v>
      </c>
      <c r="M49" s="126">
        <v>10</v>
      </c>
      <c r="N49" s="126">
        <v>176</v>
      </c>
      <c r="O49" s="126">
        <v>150</v>
      </c>
      <c r="P49" s="352">
        <v>0</v>
      </c>
      <c r="Q49" s="459" t="s">
        <v>169</v>
      </c>
      <c r="R49" s="126">
        <f t="shared" si="5"/>
        <v>2125</v>
      </c>
      <c r="S49" s="126">
        <v>312</v>
      </c>
      <c r="T49" s="126">
        <v>1533</v>
      </c>
      <c r="U49" s="126">
        <f t="shared" si="8"/>
        <v>183</v>
      </c>
      <c r="V49" s="126">
        <v>168</v>
      </c>
      <c r="W49" s="126">
        <v>8</v>
      </c>
      <c r="X49" s="126">
        <v>7</v>
      </c>
      <c r="Y49" s="352">
        <v>97</v>
      </c>
      <c r="Z49" s="126">
        <v>2099</v>
      </c>
      <c r="AA49" s="126">
        <v>140</v>
      </c>
      <c r="AB49" s="123">
        <v>10</v>
      </c>
      <c r="AC49" s="126">
        <f t="shared" si="6"/>
        <v>0</v>
      </c>
      <c r="AD49" s="126" t="s">
        <v>762</v>
      </c>
      <c r="AE49" s="123">
        <f t="shared" si="7"/>
        <v>0</v>
      </c>
      <c r="AF49" s="431" t="s">
        <v>762</v>
      </c>
      <c r="AG49" s="431" t="s">
        <v>762</v>
      </c>
      <c r="AH49" s="431" t="s">
        <v>762</v>
      </c>
      <c r="AI49" s="434" t="s">
        <v>762</v>
      </c>
      <c r="AJ49" s="434" t="s">
        <v>762</v>
      </c>
      <c r="AK49" s="434" t="s">
        <v>762</v>
      </c>
      <c r="AL49" s="123" t="s">
        <v>762</v>
      </c>
    </row>
    <row r="50" spans="1:38" s="86" customFormat="1" ht="9" customHeight="1">
      <c r="A50" s="228" t="s">
        <v>589</v>
      </c>
      <c r="B50" s="95">
        <f t="shared" si="4"/>
        <v>4403</v>
      </c>
      <c r="C50" s="126">
        <v>3212</v>
      </c>
      <c r="D50" s="126">
        <v>194</v>
      </c>
      <c r="E50" s="126">
        <v>448</v>
      </c>
      <c r="F50" s="126">
        <v>53</v>
      </c>
      <c r="G50" s="126">
        <v>46</v>
      </c>
      <c r="H50" s="126">
        <v>2</v>
      </c>
      <c r="I50" s="126">
        <v>5</v>
      </c>
      <c r="J50" s="126">
        <v>496</v>
      </c>
      <c r="K50" s="126">
        <v>4382</v>
      </c>
      <c r="L50" s="126">
        <v>27</v>
      </c>
      <c r="M50" s="126">
        <v>1</v>
      </c>
      <c r="N50" s="126">
        <v>48</v>
      </c>
      <c r="O50" s="126">
        <v>27</v>
      </c>
      <c r="P50" s="352">
        <v>0</v>
      </c>
      <c r="Q50" s="459" t="s">
        <v>170</v>
      </c>
      <c r="R50" s="126">
        <f t="shared" si="5"/>
        <v>748</v>
      </c>
      <c r="S50" s="126">
        <v>194</v>
      </c>
      <c r="T50" s="126">
        <v>448</v>
      </c>
      <c r="U50" s="126">
        <f t="shared" si="8"/>
        <v>53</v>
      </c>
      <c r="V50" s="126">
        <v>46</v>
      </c>
      <c r="W50" s="126">
        <v>2</v>
      </c>
      <c r="X50" s="126">
        <v>5</v>
      </c>
      <c r="Y50" s="352">
        <v>53</v>
      </c>
      <c r="Z50" s="126">
        <v>727</v>
      </c>
      <c r="AA50" s="126">
        <v>26</v>
      </c>
      <c r="AB50" s="123">
        <v>1</v>
      </c>
      <c r="AC50" s="126">
        <f t="shared" si="6"/>
        <v>0</v>
      </c>
      <c r="AD50" s="126" t="s">
        <v>762</v>
      </c>
      <c r="AE50" s="123">
        <f t="shared" si="7"/>
        <v>0</v>
      </c>
      <c r="AF50" s="431" t="s">
        <v>762</v>
      </c>
      <c r="AG50" s="431" t="s">
        <v>762</v>
      </c>
      <c r="AH50" s="431" t="s">
        <v>762</v>
      </c>
      <c r="AI50" s="434" t="s">
        <v>762</v>
      </c>
      <c r="AJ50" s="434" t="s">
        <v>762</v>
      </c>
      <c r="AK50" s="434" t="s">
        <v>762</v>
      </c>
      <c r="AL50" s="123" t="s">
        <v>762</v>
      </c>
    </row>
    <row r="51" spans="1:38" s="86" customFormat="1" ht="9" customHeight="1">
      <c r="A51" s="228" t="s">
        <v>590</v>
      </c>
      <c r="B51" s="95">
        <f t="shared" si="4"/>
        <v>3479</v>
      </c>
      <c r="C51" s="126">
        <v>2760</v>
      </c>
      <c r="D51" s="126">
        <v>79</v>
      </c>
      <c r="E51" s="126">
        <v>161</v>
      </c>
      <c r="F51" s="126">
        <v>9</v>
      </c>
      <c r="G51" s="126">
        <v>7</v>
      </c>
      <c r="H51" s="126">
        <v>1</v>
      </c>
      <c r="I51" s="126">
        <v>1</v>
      </c>
      <c r="J51" s="126">
        <v>470</v>
      </c>
      <c r="K51" s="126">
        <v>3482</v>
      </c>
      <c r="L51" s="126">
        <v>11</v>
      </c>
      <c r="M51" s="126">
        <v>1</v>
      </c>
      <c r="N51" s="126">
        <v>8</v>
      </c>
      <c r="O51" s="126">
        <v>11</v>
      </c>
      <c r="P51" s="352">
        <v>0</v>
      </c>
      <c r="Q51" s="459" t="s">
        <v>171</v>
      </c>
      <c r="R51" s="126">
        <f t="shared" si="5"/>
        <v>291</v>
      </c>
      <c r="S51" s="126">
        <v>79</v>
      </c>
      <c r="T51" s="126">
        <v>161</v>
      </c>
      <c r="U51" s="126">
        <f t="shared" si="8"/>
        <v>9</v>
      </c>
      <c r="V51" s="126">
        <v>7</v>
      </c>
      <c r="W51" s="126">
        <v>1</v>
      </c>
      <c r="X51" s="126">
        <v>1</v>
      </c>
      <c r="Y51" s="352">
        <v>42</v>
      </c>
      <c r="Z51" s="126">
        <v>294</v>
      </c>
      <c r="AA51" s="126">
        <v>10</v>
      </c>
      <c r="AB51" s="123">
        <v>1</v>
      </c>
      <c r="AC51" s="126">
        <f t="shared" si="6"/>
        <v>0</v>
      </c>
      <c r="AD51" s="126" t="s">
        <v>762</v>
      </c>
      <c r="AE51" s="123">
        <f t="shared" si="7"/>
        <v>0</v>
      </c>
      <c r="AF51" s="431" t="s">
        <v>762</v>
      </c>
      <c r="AG51" s="431" t="s">
        <v>762</v>
      </c>
      <c r="AH51" s="431" t="s">
        <v>762</v>
      </c>
      <c r="AI51" s="434" t="s">
        <v>762</v>
      </c>
      <c r="AJ51" s="434" t="s">
        <v>762</v>
      </c>
      <c r="AK51" s="434" t="s">
        <v>762</v>
      </c>
      <c r="AL51" s="123" t="s">
        <v>762</v>
      </c>
    </row>
    <row r="52" spans="1:38" s="53" customFormat="1" ht="9" customHeight="1">
      <c r="A52" s="228" t="s">
        <v>452</v>
      </c>
      <c r="B52" s="95">
        <f t="shared" si="4"/>
        <v>2941</v>
      </c>
      <c r="C52" s="126">
        <v>2562</v>
      </c>
      <c r="D52" s="126">
        <v>48</v>
      </c>
      <c r="E52" s="126">
        <v>48</v>
      </c>
      <c r="F52" s="126">
        <v>3</v>
      </c>
      <c r="G52" s="126">
        <v>2</v>
      </c>
      <c r="H52" s="126">
        <v>0</v>
      </c>
      <c r="I52" s="126">
        <v>1</v>
      </c>
      <c r="J52" s="126">
        <v>280</v>
      </c>
      <c r="K52" s="126">
        <v>2942</v>
      </c>
      <c r="L52" s="126">
        <v>3</v>
      </c>
      <c r="M52" s="126">
        <v>0</v>
      </c>
      <c r="N52" s="126">
        <v>2</v>
      </c>
      <c r="O52" s="126">
        <v>3</v>
      </c>
      <c r="P52" s="352">
        <v>0</v>
      </c>
      <c r="Q52" s="459" t="s">
        <v>452</v>
      </c>
      <c r="R52" s="126">
        <f t="shared" si="5"/>
        <v>111</v>
      </c>
      <c r="S52" s="126">
        <v>48</v>
      </c>
      <c r="T52" s="126">
        <v>48</v>
      </c>
      <c r="U52" s="126">
        <f t="shared" si="8"/>
        <v>3</v>
      </c>
      <c r="V52" s="126">
        <v>2</v>
      </c>
      <c r="W52" s="126">
        <v>0</v>
      </c>
      <c r="X52" s="126">
        <v>1</v>
      </c>
      <c r="Y52" s="352">
        <v>12</v>
      </c>
      <c r="Z52" s="126">
        <v>112</v>
      </c>
      <c r="AA52" s="126">
        <v>3</v>
      </c>
      <c r="AB52" s="123">
        <v>0</v>
      </c>
      <c r="AC52" s="126">
        <f t="shared" si="6"/>
        <v>0</v>
      </c>
      <c r="AD52" s="126" t="s">
        <v>762</v>
      </c>
      <c r="AE52" s="123">
        <f t="shared" si="7"/>
        <v>0</v>
      </c>
      <c r="AF52" s="431" t="s">
        <v>762</v>
      </c>
      <c r="AG52" s="431" t="s">
        <v>762</v>
      </c>
      <c r="AH52" s="431" t="s">
        <v>762</v>
      </c>
      <c r="AI52" s="434" t="s">
        <v>762</v>
      </c>
      <c r="AJ52" s="434" t="s">
        <v>762</v>
      </c>
      <c r="AK52" s="434" t="s">
        <v>762</v>
      </c>
      <c r="AL52" s="123" t="s">
        <v>762</v>
      </c>
    </row>
    <row r="53" spans="1:38" s="53" customFormat="1" ht="9" customHeight="1">
      <c r="A53" s="228" t="s">
        <v>0</v>
      </c>
      <c r="B53" s="95">
        <f t="shared" si="4"/>
        <v>660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660</v>
      </c>
      <c r="K53" s="126">
        <v>660</v>
      </c>
      <c r="L53" s="126">
        <v>0</v>
      </c>
      <c r="M53" s="126">
        <v>0</v>
      </c>
      <c r="N53" s="126">
        <v>0</v>
      </c>
      <c r="O53" s="126">
        <v>0</v>
      </c>
      <c r="P53" s="352">
        <v>0</v>
      </c>
      <c r="Q53" s="459" t="s">
        <v>0</v>
      </c>
      <c r="R53" s="126">
        <f t="shared" si="5"/>
        <v>0</v>
      </c>
      <c r="S53" s="126">
        <v>0</v>
      </c>
      <c r="T53" s="126">
        <v>0</v>
      </c>
      <c r="U53" s="126">
        <f t="shared" si="8"/>
        <v>0</v>
      </c>
      <c r="V53" s="126">
        <v>0</v>
      </c>
      <c r="W53" s="126">
        <v>0</v>
      </c>
      <c r="X53" s="126">
        <v>0</v>
      </c>
      <c r="Y53" s="352">
        <v>0</v>
      </c>
      <c r="Z53" s="126">
        <v>0</v>
      </c>
      <c r="AA53" s="126">
        <v>0</v>
      </c>
      <c r="AB53" s="123">
        <v>0</v>
      </c>
      <c r="AC53" s="126">
        <f t="shared" si="6"/>
        <v>0</v>
      </c>
      <c r="AD53" s="126" t="s">
        <v>762</v>
      </c>
      <c r="AE53" s="123">
        <f t="shared" si="7"/>
        <v>0</v>
      </c>
      <c r="AF53" s="431" t="s">
        <v>762</v>
      </c>
      <c r="AG53" s="431" t="s">
        <v>762</v>
      </c>
      <c r="AH53" s="431" t="s">
        <v>762</v>
      </c>
      <c r="AI53" s="434" t="s">
        <v>762</v>
      </c>
      <c r="AJ53" s="434" t="s">
        <v>762</v>
      </c>
      <c r="AK53" s="434" t="s">
        <v>762</v>
      </c>
      <c r="AL53" s="123" t="s">
        <v>762</v>
      </c>
    </row>
    <row r="54" spans="1:38" s="86" customFormat="1" ht="9" customHeight="1">
      <c r="A54" s="371" t="s">
        <v>90</v>
      </c>
      <c r="B54" s="9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352"/>
      <c r="Q54" s="460" t="s">
        <v>90</v>
      </c>
      <c r="R54" s="126"/>
      <c r="S54" s="126"/>
      <c r="T54" s="126"/>
      <c r="U54" s="126"/>
      <c r="V54" s="126"/>
      <c r="W54" s="126"/>
      <c r="X54" s="126"/>
      <c r="Y54" s="352"/>
      <c r="Z54" s="126"/>
      <c r="AA54" s="126"/>
      <c r="AB54" s="123"/>
      <c r="AC54" s="126"/>
      <c r="AD54" s="126"/>
      <c r="AE54" s="123"/>
      <c r="AF54" s="431"/>
      <c r="AG54" s="431"/>
      <c r="AH54" s="431"/>
      <c r="AI54" s="434"/>
      <c r="AJ54" s="434"/>
      <c r="AK54" s="434"/>
      <c r="AL54" s="123"/>
    </row>
    <row r="55" spans="1:38" s="86" customFormat="1" ht="9" customHeight="1">
      <c r="A55" s="366" t="s">
        <v>190</v>
      </c>
      <c r="B55" s="95">
        <f t="shared" si="4"/>
        <v>23465</v>
      </c>
      <c r="C55" s="126">
        <v>14709</v>
      </c>
      <c r="D55" s="126">
        <v>1028</v>
      </c>
      <c r="E55" s="126">
        <v>4648</v>
      </c>
      <c r="F55" s="126">
        <v>543</v>
      </c>
      <c r="G55" s="126">
        <v>498</v>
      </c>
      <c r="H55" s="126">
        <v>24</v>
      </c>
      <c r="I55" s="126">
        <v>21</v>
      </c>
      <c r="J55" s="126">
        <v>2537</v>
      </c>
      <c r="K55" s="126">
        <v>23436</v>
      </c>
      <c r="L55" s="126">
        <v>493</v>
      </c>
      <c r="M55" s="126">
        <v>25</v>
      </c>
      <c r="N55" s="126">
        <v>522</v>
      </c>
      <c r="O55" s="126">
        <v>493</v>
      </c>
      <c r="P55" s="352">
        <v>0</v>
      </c>
      <c r="Q55" s="461" t="s">
        <v>190</v>
      </c>
      <c r="R55" s="126">
        <f t="shared" si="5"/>
        <v>6502</v>
      </c>
      <c r="S55" s="126">
        <v>1028</v>
      </c>
      <c r="T55" s="126">
        <v>4648</v>
      </c>
      <c r="U55" s="126">
        <f t="shared" si="8"/>
        <v>543</v>
      </c>
      <c r="V55" s="126">
        <v>498</v>
      </c>
      <c r="W55" s="126">
        <v>24</v>
      </c>
      <c r="X55" s="126">
        <v>21</v>
      </c>
      <c r="Y55" s="352">
        <v>283</v>
      </c>
      <c r="Z55" s="126">
        <v>6473</v>
      </c>
      <c r="AA55" s="126">
        <v>468</v>
      </c>
      <c r="AB55" s="123">
        <v>25</v>
      </c>
      <c r="AC55" s="126">
        <f t="shared" si="6"/>
        <v>0</v>
      </c>
      <c r="AD55" s="126" t="s">
        <v>762</v>
      </c>
      <c r="AE55" s="123">
        <f t="shared" si="7"/>
        <v>0</v>
      </c>
      <c r="AF55" s="431" t="s">
        <v>762</v>
      </c>
      <c r="AG55" s="431" t="s">
        <v>762</v>
      </c>
      <c r="AH55" s="431" t="s">
        <v>762</v>
      </c>
      <c r="AI55" s="434" t="s">
        <v>762</v>
      </c>
      <c r="AJ55" s="434" t="s">
        <v>762</v>
      </c>
      <c r="AK55" s="434" t="s">
        <v>762</v>
      </c>
      <c r="AL55" s="123" t="s">
        <v>762</v>
      </c>
    </row>
    <row r="56" spans="1:38" s="86" customFormat="1" ht="9" customHeight="1">
      <c r="A56" s="366" t="s">
        <v>191</v>
      </c>
      <c r="B56" s="95">
        <f t="shared" si="4"/>
        <v>10823</v>
      </c>
      <c r="C56" s="126">
        <v>8534</v>
      </c>
      <c r="D56" s="126">
        <v>321</v>
      </c>
      <c r="E56" s="126">
        <v>657</v>
      </c>
      <c r="F56" s="126">
        <v>65</v>
      </c>
      <c r="G56" s="126">
        <v>55</v>
      </c>
      <c r="H56" s="126">
        <v>3</v>
      </c>
      <c r="I56" s="126">
        <v>7</v>
      </c>
      <c r="J56" s="126">
        <v>1246</v>
      </c>
      <c r="K56" s="126">
        <v>10806</v>
      </c>
      <c r="L56" s="126">
        <v>41</v>
      </c>
      <c r="M56" s="126">
        <v>2</v>
      </c>
      <c r="N56" s="126">
        <v>58</v>
      </c>
      <c r="O56" s="126">
        <v>41</v>
      </c>
      <c r="P56" s="352">
        <v>0</v>
      </c>
      <c r="Q56" s="461" t="s">
        <v>191</v>
      </c>
      <c r="R56" s="126">
        <f t="shared" si="5"/>
        <v>1150</v>
      </c>
      <c r="S56" s="126">
        <v>321</v>
      </c>
      <c r="T56" s="126">
        <v>657</v>
      </c>
      <c r="U56" s="126">
        <f t="shared" si="8"/>
        <v>65</v>
      </c>
      <c r="V56" s="126">
        <v>55</v>
      </c>
      <c r="W56" s="126">
        <v>3</v>
      </c>
      <c r="X56" s="126">
        <v>7</v>
      </c>
      <c r="Y56" s="352">
        <v>107</v>
      </c>
      <c r="Z56" s="126">
        <v>1133</v>
      </c>
      <c r="AA56" s="126">
        <v>39</v>
      </c>
      <c r="AB56" s="123">
        <v>2</v>
      </c>
      <c r="AC56" s="126">
        <f t="shared" si="6"/>
        <v>0</v>
      </c>
      <c r="AD56" s="126" t="s">
        <v>762</v>
      </c>
      <c r="AE56" s="123">
        <f t="shared" si="7"/>
        <v>0</v>
      </c>
      <c r="AF56" s="431" t="s">
        <v>762</v>
      </c>
      <c r="AG56" s="431" t="s">
        <v>762</v>
      </c>
      <c r="AH56" s="431" t="s">
        <v>762</v>
      </c>
      <c r="AI56" s="434" t="s">
        <v>762</v>
      </c>
      <c r="AJ56" s="434" t="s">
        <v>762</v>
      </c>
      <c r="AK56" s="434" t="s">
        <v>762</v>
      </c>
      <c r="AL56" s="123" t="s">
        <v>762</v>
      </c>
    </row>
    <row r="57" spans="1:38" s="86" customFormat="1" ht="7.5" customHeight="1">
      <c r="A57" s="130"/>
      <c r="B57" s="9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352"/>
      <c r="Q57" s="462"/>
      <c r="R57" s="126"/>
      <c r="S57" s="126"/>
      <c r="T57" s="126"/>
      <c r="U57" s="126"/>
      <c r="V57" s="126"/>
      <c r="W57" s="126"/>
      <c r="X57" s="126"/>
      <c r="Y57" s="352"/>
      <c r="Z57" s="126"/>
      <c r="AA57" s="126"/>
      <c r="AB57" s="123"/>
      <c r="AC57" s="126"/>
      <c r="AD57" s="126"/>
      <c r="AE57" s="123"/>
      <c r="AF57" s="431"/>
      <c r="AG57" s="431"/>
      <c r="AH57" s="431"/>
      <c r="AI57" s="434"/>
      <c r="AJ57" s="434"/>
      <c r="AK57" s="434"/>
      <c r="AL57" s="123"/>
    </row>
    <row r="58" spans="1:38" s="53" customFormat="1" ht="9" customHeight="1">
      <c r="A58" s="364" t="s">
        <v>194</v>
      </c>
      <c r="B58" s="95">
        <f t="shared" si="4"/>
        <v>87571</v>
      </c>
      <c r="C58" s="126">
        <f aca="true" t="shared" si="13" ref="C58:I58">SUM(C59:C77)</f>
        <v>38202</v>
      </c>
      <c r="D58" s="126">
        <f t="shared" si="13"/>
        <v>2245</v>
      </c>
      <c r="E58" s="126">
        <f t="shared" si="13"/>
        <v>33628</v>
      </c>
      <c r="F58" s="126">
        <f t="shared" si="13"/>
        <v>2226</v>
      </c>
      <c r="G58" s="126">
        <f t="shared" si="13"/>
        <v>2172</v>
      </c>
      <c r="H58" s="126">
        <f t="shared" si="13"/>
        <v>12</v>
      </c>
      <c r="I58" s="126">
        <f t="shared" si="13"/>
        <v>42</v>
      </c>
      <c r="J58" s="126">
        <f aca="true" t="shared" si="14" ref="J58:O58">SUM(J59:J77)</f>
        <v>11270</v>
      </c>
      <c r="K58" s="126">
        <f t="shared" si="14"/>
        <v>88134</v>
      </c>
      <c r="L58" s="126">
        <f t="shared" si="14"/>
        <v>2732</v>
      </c>
      <c r="M58" s="126">
        <f t="shared" si="14"/>
        <v>15</v>
      </c>
      <c r="N58" s="126">
        <f t="shared" si="14"/>
        <v>2184</v>
      </c>
      <c r="O58" s="126">
        <f t="shared" si="14"/>
        <v>2747</v>
      </c>
      <c r="P58" s="352">
        <v>0</v>
      </c>
      <c r="Q58" s="463" t="s">
        <v>194</v>
      </c>
      <c r="R58" s="126">
        <f t="shared" si="5"/>
        <v>31649</v>
      </c>
      <c r="S58" s="126">
        <f>SUM(S59:S77)</f>
        <v>2245</v>
      </c>
      <c r="T58" s="126">
        <f>SUM(T59:T77)</f>
        <v>26716</v>
      </c>
      <c r="U58" s="126">
        <f t="shared" si="8"/>
        <v>2084</v>
      </c>
      <c r="V58" s="126">
        <f aca="true" t="shared" si="15" ref="V58:AB58">SUM(V59:V77)</f>
        <v>2039</v>
      </c>
      <c r="W58" s="126">
        <f t="shared" si="15"/>
        <v>7</v>
      </c>
      <c r="X58" s="126">
        <f t="shared" si="15"/>
        <v>38</v>
      </c>
      <c r="Y58" s="352">
        <f t="shared" si="15"/>
        <v>604</v>
      </c>
      <c r="Z58" s="126">
        <f t="shared" si="15"/>
        <v>31932</v>
      </c>
      <c r="AA58" s="126">
        <f t="shared" si="15"/>
        <v>2321</v>
      </c>
      <c r="AB58" s="123">
        <f t="shared" si="15"/>
        <v>8</v>
      </c>
      <c r="AC58" s="126">
        <f>SUM(AD58:AE58,AI58)</f>
        <v>7722</v>
      </c>
      <c r="AD58" s="126">
        <f>SUM(AD59:AD77)</f>
        <v>6912</v>
      </c>
      <c r="AE58" s="123">
        <f>SUM(AF58:AG58,AH58)</f>
        <v>142</v>
      </c>
      <c r="AF58" s="431">
        <f aca="true" t="shared" si="16" ref="AF58:AL58">SUM(AF59:AF77)</f>
        <v>133</v>
      </c>
      <c r="AG58" s="431">
        <f t="shared" si="16"/>
        <v>5</v>
      </c>
      <c r="AH58" s="431">
        <f t="shared" si="16"/>
        <v>4</v>
      </c>
      <c r="AI58" s="434">
        <f t="shared" si="16"/>
        <v>668</v>
      </c>
      <c r="AJ58" s="434">
        <f t="shared" si="16"/>
        <v>8002</v>
      </c>
      <c r="AK58" s="434">
        <f t="shared" si="16"/>
        <v>411</v>
      </c>
      <c r="AL58" s="123">
        <f t="shared" si="16"/>
        <v>7</v>
      </c>
    </row>
    <row r="59" spans="1:38" s="86" customFormat="1" ht="9" customHeight="1">
      <c r="A59" s="228" t="s">
        <v>189</v>
      </c>
      <c r="B59" s="95">
        <f t="shared" si="4"/>
        <v>8139</v>
      </c>
      <c r="C59" s="126">
        <v>3079</v>
      </c>
      <c r="D59" s="126" t="s">
        <v>762</v>
      </c>
      <c r="E59" s="126">
        <v>4490</v>
      </c>
      <c r="F59" s="126">
        <v>3</v>
      </c>
      <c r="G59" s="126">
        <v>2</v>
      </c>
      <c r="H59" s="126" t="s">
        <v>762</v>
      </c>
      <c r="I59" s="126">
        <v>1</v>
      </c>
      <c r="J59" s="126">
        <v>567</v>
      </c>
      <c r="K59" s="126">
        <v>8146</v>
      </c>
      <c r="L59" s="126">
        <v>9</v>
      </c>
      <c r="M59" s="126" t="s">
        <v>762</v>
      </c>
      <c r="N59" s="126">
        <v>2</v>
      </c>
      <c r="O59" s="126">
        <v>9</v>
      </c>
      <c r="P59" s="352">
        <v>0</v>
      </c>
      <c r="Q59" s="459" t="s">
        <v>189</v>
      </c>
      <c r="R59" s="126">
        <f t="shared" si="5"/>
        <v>0</v>
      </c>
      <c r="S59" s="126" t="s">
        <v>762</v>
      </c>
      <c r="T59" s="126" t="s">
        <v>762</v>
      </c>
      <c r="U59" s="126">
        <f t="shared" si="8"/>
        <v>0</v>
      </c>
      <c r="V59" s="126" t="s">
        <v>762</v>
      </c>
      <c r="W59" s="126" t="s">
        <v>762</v>
      </c>
      <c r="X59" s="126" t="s">
        <v>762</v>
      </c>
      <c r="Y59" s="352" t="s">
        <v>762</v>
      </c>
      <c r="Z59" s="126" t="s">
        <v>762</v>
      </c>
      <c r="AA59" s="126" t="s">
        <v>762</v>
      </c>
      <c r="AB59" s="123" t="s">
        <v>762</v>
      </c>
      <c r="AC59" s="126">
        <f t="shared" si="6"/>
        <v>5060</v>
      </c>
      <c r="AD59" s="126">
        <v>4490</v>
      </c>
      <c r="AE59" s="123">
        <v>3</v>
      </c>
      <c r="AF59" s="431">
        <v>2</v>
      </c>
      <c r="AG59" s="431" t="s">
        <v>762</v>
      </c>
      <c r="AH59" s="431">
        <v>1</v>
      </c>
      <c r="AI59" s="434">
        <v>567</v>
      </c>
      <c r="AJ59" s="434">
        <v>5067</v>
      </c>
      <c r="AK59" s="434">
        <v>9</v>
      </c>
      <c r="AL59" s="123" t="s">
        <v>762</v>
      </c>
    </row>
    <row r="60" spans="1:38" s="86" customFormat="1" ht="9" customHeight="1">
      <c r="A60" s="228" t="s">
        <v>192</v>
      </c>
      <c r="B60" s="95">
        <f t="shared" si="4"/>
        <v>3458</v>
      </c>
      <c r="C60" s="126">
        <v>93</v>
      </c>
      <c r="D60" s="126">
        <v>12</v>
      </c>
      <c r="E60" s="126">
        <v>2604</v>
      </c>
      <c r="F60" s="126">
        <v>139</v>
      </c>
      <c r="G60" s="126">
        <v>136</v>
      </c>
      <c r="H60" s="126">
        <v>1</v>
      </c>
      <c r="I60" s="126">
        <v>2</v>
      </c>
      <c r="J60" s="126">
        <v>610</v>
      </c>
      <c r="K60" s="126">
        <v>3741</v>
      </c>
      <c r="L60" s="126">
        <v>417</v>
      </c>
      <c r="M60" s="126">
        <v>3</v>
      </c>
      <c r="N60" s="126">
        <v>137</v>
      </c>
      <c r="O60" s="126">
        <v>420</v>
      </c>
      <c r="P60" s="352">
        <v>0</v>
      </c>
      <c r="Q60" s="459" t="s">
        <v>192</v>
      </c>
      <c r="R60" s="126">
        <f t="shared" si="5"/>
        <v>585</v>
      </c>
      <c r="S60" s="126">
        <v>12</v>
      </c>
      <c r="T60" s="126">
        <v>526</v>
      </c>
      <c r="U60" s="126">
        <f t="shared" si="8"/>
        <v>33</v>
      </c>
      <c r="V60" s="126">
        <v>33</v>
      </c>
      <c r="W60" s="126" t="s">
        <v>762</v>
      </c>
      <c r="X60" s="126" t="s">
        <v>762</v>
      </c>
      <c r="Y60" s="352">
        <v>14</v>
      </c>
      <c r="Z60" s="126">
        <v>610</v>
      </c>
      <c r="AA60" s="126">
        <v>57</v>
      </c>
      <c r="AB60" s="123">
        <v>1</v>
      </c>
      <c r="AC60" s="126">
        <f t="shared" si="6"/>
        <v>2275</v>
      </c>
      <c r="AD60" s="126">
        <v>2078</v>
      </c>
      <c r="AE60" s="123">
        <v>106</v>
      </c>
      <c r="AF60" s="431">
        <v>103</v>
      </c>
      <c r="AG60" s="431">
        <v>1</v>
      </c>
      <c r="AH60" s="431">
        <v>2</v>
      </c>
      <c r="AI60" s="434">
        <v>91</v>
      </c>
      <c r="AJ60" s="434">
        <v>2533</v>
      </c>
      <c r="AK60" s="434">
        <v>360</v>
      </c>
      <c r="AL60" s="123">
        <v>2</v>
      </c>
    </row>
    <row r="61" spans="1:38" s="86" customFormat="1" ht="9" customHeight="1">
      <c r="A61" s="228" t="s">
        <v>578</v>
      </c>
      <c r="B61" s="95">
        <f t="shared" si="4"/>
        <v>3165</v>
      </c>
      <c r="C61" s="126">
        <v>318</v>
      </c>
      <c r="D61" s="126">
        <v>48</v>
      </c>
      <c r="E61" s="126">
        <v>1992</v>
      </c>
      <c r="F61" s="126">
        <v>180</v>
      </c>
      <c r="G61" s="126">
        <v>173</v>
      </c>
      <c r="H61" s="126">
        <v>4</v>
      </c>
      <c r="I61" s="126">
        <v>3</v>
      </c>
      <c r="J61" s="126">
        <v>627</v>
      </c>
      <c r="K61" s="126">
        <v>3191</v>
      </c>
      <c r="L61" s="126">
        <v>196</v>
      </c>
      <c r="M61" s="126">
        <v>7</v>
      </c>
      <c r="N61" s="126">
        <v>177</v>
      </c>
      <c r="O61" s="126">
        <v>203</v>
      </c>
      <c r="P61" s="352">
        <v>0</v>
      </c>
      <c r="Q61" s="459" t="s">
        <v>159</v>
      </c>
      <c r="R61" s="126">
        <f t="shared" si="5"/>
        <v>1926</v>
      </c>
      <c r="S61" s="126">
        <v>48</v>
      </c>
      <c r="T61" s="126">
        <v>1704</v>
      </c>
      <c r="U61" s="126">
        <f t="shared" si="8"/>
        <v>150</v>
      </c>
      <c r="V61" s="126">
        <v>147</v>
      </c>
      <c r="W61" s="126">
        <v>1</v>
      </c>
      <c r="X61" s="126">
        <v>2</v>
      </c>
      <c r="Y61" s="352">
        <v>24</v>
      </c>
      <c r="Z61" s="126">
        <v>1941</v>
      </c>
      <c r="AA61" s="126">
        <v>161</v>
      </c>
      <c r="AB61" s="123">
        <v>2</v>
      </c>
      <c r="AC61" s="126">
        <f t="shared" si="6"/>
        <v>319</v>
      </c>
      <c r="AD61" s="126">
        <v>288</v>
      </c>
      <c r="AE61" s="123">
        <v>30</v>
      </c>
      <c r="AF61" s="431">
        <v>26</v>
      </c>
      <c r="AG61" s="431">
        <v>3</v>
      </c>
      <c r="AH61" s="431">
        <v>1</v>
      </c>
      <c r="AI61" s="434">
        <v>1</v>
      </c>
      <c r="AJ61" s="434">
        <v>330</v>
      </c>
      <c r="AK61" s="434">
        <v>35</v>
      </c>
      <c r="AL61" s="123">
        <v>5</v>
      </c>
    </row>
    <row r="62" spans="1:38" s="86" customFormat="1" ht="9" customHeight="1">
      <c r="A62" s="228" t="s">
        <v>579</v>
      </c>
      <c r="B62" s="95">
        <f t="shared" si="4"/>
        <v>3177</v>
      </c>
      <c r="C62" s="126">
        <v>522</v>
      </c>
      <c r="D62" s="126">
        <v>68</v>
      </c>
      <c r="E62" s="126">
        <v>1846</v>
      </c>
      <c r="F62" s="126">
        <v>164</v>
      </c>
      <c r="G62" s="126">
        <v>160</v>
      </c>
      <c r="H62" s="126">
        <v>3</v>
      </c>
      <c r="I62" s="126">
        <v>1</v>
      </c>
      <c r="J62" s="126">
        <v>577</v>
      </c>
      <c r="K62" s="126">
        <v>3200</v>
      </c>
      <c r="L62" s="126">
        <v>183</v>
      </c>
      <c r="M62" s="126">
        <v>3</v>
      </c>
      <c r="N62" s="126">
        <v>163</v>
      </c>
      <c r="O62" s="126">
        <v>186</v>
      </c>
      <c r="P62" s="352">
        <v>0</v>
      </c>
      <c r="Q62" s="459" t="s">
        <v>160</v>
      </c>
      <c r="R62" s="126">
        <f t="shared" si="5"/>
        <v>2092</v>
      </c>
      <c r="S62" s="126">
        <v>68</v>
      </c>
      <c r="T62" s="126">
        <v>1830</v>
      </c>
      <c r="U62" s="126">
        <f t="shared" si="8"/>
        <v>163</v>
      </c>
      <c r="V62" s="126">
        <v>159</v>
      </c>
      <c r="W62" s="126">
        <v>3</v>
      </c>
      <c r="X62" s="126">
        <v>1</v>
      </c>
      <c r="Y62" s="352">
        <v>31</v>
      </c>
      <c r="Z62" s="126">
        <v>2114</v>
      </c>
      <c r="AA62" s="126">
        <v>181</v>
      </c>
      <c r="AB62" s="123">
        <v>3</v>
      </c>
      <c r="AC62" s="126">
        <f t="shared" si="6"/>
        <v>17</v>
      </c>
      <c r="AD62" s="126">
        <v>16</v>
      </c>
      <c r="AE62" s="123">
        <v>1</v>
      </c>
      <c r="AF62" s="431">
        <v>1</v>
      </c>
      <c r="AG62" s="431" t="s">
        <v>762</v>
      </c>
      <c r="AH62" s="431" t="s">
        <v>762</v>
      </c>
      <c r="AI62" s="434" t="s">
        <v>762</v>
      </c>
      <c r="AJ62" s="434">
        <v>18</v>
      </c>
      <c r="AK62" s="434">
        <v>2</v>
      </c>
      <c r="AL62" s="123" t="s">
        <v>762</v>
      </c>
    </row>
    <row r="63" spans="1:38" s="86" customFormat="1" ht="9" customHeight="1">
      <c r="A63" s="228" t="s">
        <v>580</v>
      </c>
      <c r="B63" s="95">
        <f t="shared" si="4"/>
        <v>3513</v>
      </c>
      <c r="C63" s="126">
        <v>789</v>
      </c>
      <c r="D63" s="126">
        <v>95</v>
      </c>
      <c r="E63" s="126">
        <v>1883</v>
      </c>
      <c r="F63" s="126">
        <v>145</v>
      </c>
      <c r="G63" s="126">
        <v>143</v>
      </c>
      <c r="H63" s="126" t="s">
        <v>762</v>
      </c>
      <c r="I63" s="126">
        <v>2</v>
      </c>
      <c r="J63" s="126">
        <v>601</v>
      </c>
      <c r="K63" s="126">
        <v>3567</v>
      </c>
      <c r="L63" s="126">
        <v>197</v>
      </c>
      <c r="M63" s="126" t="s">
        <v>762</v>
      </c>
      <c r="N63" s="126">
        <v>143</v>
      </c>
      <c r="O63" s="126">
        <v>197</v>
      </c>
      <c r="P63" s="352">
        <v>0</v>
      </c>
      <c r="Q63" s="459" t="s">
        <v>161</v>
      </c>
      <c r="R63" s="126">
        <f t="shared" si="5"/>
        <v>2142</v>
      </c>
      <c r="S63" s="126">
        <v>95</v>
      </c>
      <c r="T63" s="126">
        <v>1874</v>
      </c>
      <c r="U63" s="126">
        <f t="shared" si="8"/>
        <v>145</v>
      </c>
      <c r="V63" s="126">
        <v>143</v>
      </c>
      <c r="W63" s="126" t="s">
        <v>762</v>
      </c>
      <c r="X63" s="126">
        <v>2</v>
      </c>
      <c r="Y63" s="352">
        <v>28</v>
      </c>
      <c r="Z63" s="126">
        <v>2195</v>
      </c>
      <c r="AA63" s="126">
        <v>196</v>
      </c>
      <c r="AB63" s="123" t="s">
        <v>762</v>
      </c>
      <c r="AC63" s="126">
        <f t="shared" si="6"/>
        <v>9</v>
      </c>
      <c r="AD63" s="126">
        <v>9</v>
      </c>
      <c r="AE63" s="123" t="s">
        <v>762</v>
      </c>
      <c r="AF63" s="431" t="s">
        <v>762</v>
      </c>
      <c r="AG63" s="431" t="s">
        <v>762</v>
      </c>
      <c r="AH63" s="431" t="s">
        <v>762</v>
      </c>
      <c r="AI63" s="434" t="s">
        <v>762</v>
      </c>
      <c r="AJ63" s="434">
        <v>10</v>
      </c>
      <c r="AK63" s="434">
        <v>1</v>
      </c>
      <c r="AL63" s="123" t="s">
        <v>762</v>
      </c>
    </row>
    <row r="64" spans="1:38" s="86" customFormat="1" ht="9" customHeight="1">
      <c r="A64" s="228" t="s">
        <v>581</v>
      </c>
      <c r="B64" s="95">
        <f t="shared" si="4"/>
        <v>4275</v>
      </c>
      <c r="C64" s="126">
        <v>913</v>
      </c>
      <c r="D64" s="126">
        <v>108</v>
      </c>
      <c r="E64" s="126">
        <v>2347</v>
      </c>
      <c r="F64" s="126">
        <v>170</v>
      </c>
      <c r="G64" s="126">
        <v>169</v>
      </c>
      <c r="H64" s="126" t="s">
        <v>762</v>
      </c>
      <c r="I64" s="126">
        <v>1</v>
      </c>
      <c r="J64" s="126">
        <v>737</v>
      </c>
      <c r="K64" s="126">
        <v>4311</v>
      </c>
      <c r="L64" s="126">
        <v>205</v>
      </c>
      <c r="M64" s="126" t="s">
        <v>762</v>
      </c>
      <c r="N64" s="126">
        <v>169</v>
      </c>
      <c r="O64" s="126">
        <v>205</v>
      </c>
      <c r="P64" s="352">
        <v>0</v>
      </c>
      <c r="Q64" s="459" t="s">
        <v>162</v>
      </c>
      <c r="R64" s="126">
        <f t="shared" si="5"/>
        <v>2646</v>
      </c>
      <c r="S64" s="126">
        <v>108</v>
      </c>
      <c r="T64" s="126">
        <v>2338</v>
      </c>
      <c r="U64" s="126">
        <f t="shared" si="8"/>
        <v>170</v>
      </c>
      <c r="V64" s="126">
        <v>169</v>
      </c>
      <c r="W64" s="126" t="s">
        <v>762</v>
      </c>
      <c r="X64" s="126">
        <v>1</v>
      </c>
      <c r="Y64" s="352">
        <v>30</v>
      </c>
      <c r="Z64" s="126">
        <v>2682</v>
      </c>
      <c r="AA64" s="126">
        <v>205</v>
      </c>
      <c r="AB64" s="123" t="s">
        <v>762</v>
      </c>
      <c r="AC64" s="126">
        <f t="shared" si="6"/>
        <v>9</v>
      </c>
      <c r="AD64" s="126">
        <v>9</v>
      </c>
      <c r="AE64" s="123" t="s">
        <v>762</v>
      </c>
      <c r="AF64" s="431" t="s">
        <v>762</v>
      </c>
      <c r="AG64" s="431" t="s">
        <v>762</v>
      </c>
      <c r="AH64" s="431" t="s">
        <v>762</v>
      </c>
      <c r="AI64" s="434" t="s">
        <v>762</v>
      </c>
      <c r="AJ64" s="434">
        <v>9</v>
      </c>
      <c r="AK64" s="434" t="s">
        <v>762</v>
      </c>
      <c r="AL64" s="123" t="s">
        <v>762</v>
      </c>
    </row>
    <row r="65" spans="1:38" s="86" customFormat="1" ht="3" customHeight="1">
      <c r="A65" s="228"/>
      <c r="B65" s="9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352"/>
      <c r="Q65" s="459"/>
      <c r="R65" s="126"/>
      <c r="S65" s="126"/>
      <c r="T65" s="126"/>
      <c r="U65" s="126"/>
      <c r="V65" s="126"/>
      <c r="W65" s="126"/>
      <c r="X65" s="126"/>
      <c r="Y65" s="352"/>
      <c r="Z65" s="126"/>
      <c r="AA65" s="126"/>
      <c r="AB65" s="123"/>
      <c r="AC65" s="126"/>
      <c r="AD65" s="126"/>
      <c r="AE65" s="123"/>
      <c r="AF65" s="431"/>
      <c r="AG65" s="431"/>
      <c r="AH65" s="431"/>
      <c r="AI65" s="434"/>
      <c r="AJ65" s="434"/>
      <c r="AK65" s="434"/>
      <c r="AL65" s="123"/>
    </row>
    <row r="66" spans="1:38" s="86" customFormat="1" ht="9" customHeight="1">
      <c r="A66" s="228" t="s">
        <v>582</v>
      </c>
      <c r="B66" s="95">
        <f t="shared" si="4"/>
        <v>5213</v>
      </c>
      <c r="C66" s="126">
        <v>946</v>
      </c>
      <c r="D66" s="126">
        <v>175</v>
      </c>
      <c r="E66" s="126">
        <v>3038</v>
      </c>
      <c r="F66" s="126">
        <v>221</v>
      </c>
      <c r="G66" s="126">
        <v>218</v>
      </c>
      <c r="H66" s="126">
        <v>1</v>
      </c>
      <c r="I66" s="126">
        <v>2</v>
      </c>
      <c r="J66" s="126">
        <v>833</v>
      </c>
      <c r="K66" s="126">
        <v>5250</v>
      </c>
      <c r="L66" s="126">
        <v>256</v>
      </c>
      <c r="M66" s="126" t="s">
        <v>762</v>
      </c>
      <c r="N66" s="126">
        <v>219</v>
      </c>
      <c r="O66" s="126">
        <v>256</v>
      </c>
      <c r="P66" s="352">
        <v>0</v>
      </c>
      <c r="Q66" s="459" t="s">
        <v>163</v>
      </c>
      <c r="R66" s="126">
        <f t="shared" si="5"/>
        <v>3464</v>
      </c>
      <c r="S66" s="126">
        <v>175</v>
      </c>
      <c r="T66" s="126">
        <v>3029</v>
      </c>
      <c r="U66" s="126">
        <f t="shared" si="8"/>
        <v>220</v>
      </c>
      <c r="V66" s="126">
        <v>217</v>
      </c>
      <c r="W66" s="126">
        <v>1</v>
      </c>
      <c r="X66" s="126">
        <v>2</v>
      </c>
      <c r="Y66" s="352">
        <v>40</v>
      </c>
      <c r="Z66" s="126">
        <v>3500</v>
      </c>
      <c r="AA66" s="126">
        <v>254</v>
      </c>
      <c r="AB66" s="123" t="s">
        <v>762</v>
      </c>
      <c r="AC66" s="126">
        <f t="shared" si="6"/>
        <v>11</v>
      </c>
      <c r="AD66" s="126">
        <v>9</v>
      </c>
      <c r="AE66" s="123">
        <v>1</v>
      </c>
      <c r="AF66" s="431">
        <v>1</v>
      </c>
      <c r="AG66" s="431" t="s">
        <v>762</v>
      </c>
      <c r="AH66" s="431" t="s">
        <v>762</v>
      </c>
      <c r="AI66" s="434">
        <v>1</v>
      </c>
      <c r="AJ66" s="434">
        <v>12</v>
      </c>
      <c r="AK66" s="434">
        <v>2</v>
      </c>
      <c r="AL66" s="123" t="s">
        <v>762</v>
      </c>
    </row>
    <row r="67" spans="1:38" s="86" customFormat="1" ht="9" customHeight="1">
      <c r="A67" s="228" t="s">
        <v>583</v>
      </c>
      <c r="B67" s="95">
        <f t="shared" si="4"/>
        <v>6062</v>
      </c>
      <c r="C67" s="126">
        <v>1141</v>
      </c>
      <c r="D67" s="126">
        <v>215</v>
      </c>
      <c r="E67" s="126">
        <v>3566</v>
      </c>
      <c r="F67" s="126">
        <v>251</v>
      </c>
      <c r="G67" s="126">
        <v>248</v>
      </c>
      <c r="H67" s="126" t="s">
        <v>762</v>
      </c>
      <c r="I67" s="126">
        <v>3</v>
      </c>
      <c r="J67" s="126">
        <v>889</v>
      </c>
      <c r="K67" s="126">
        <v>6104</v>
      </c>
      <c r="L67" s="126">
        <v>290</v>
      </c>
      <c r="M67" s="126" t="s">
        <v>762</v>
      </c>
      <c r="N67" s="126">
        <v>248</v>
      </c>
      <c r="O67" s="126">
        <v>290</v>
      </c>
      <c r="P67" s="352">
        <v>0</v>
      </c>
      <c r="Q67" s="459" t="s">
        <v>164</v>
      </c>
      <c r="R67" s="126">
        <f t="shared" si="5"/>
        <v>4083</v>
      </c>
      <c r="S67" s="126">
        <v>215</v>
      </c>
      <c r="T67" s="126">
        <v>3562</v>
      </c>
      <c r="U67" s="126">
        <f t="shared" si="8"/>
        <v>251</v>
      </c>
      <c r="V67" s="126">
        <v>248</v>
      </c>
      <c r="W67" s="126" t="s">
        <v>762</v>
      </c>
      <c r="X67" s="126">
        <v>3</v>
      </c>
      <c r="Y67" s="352">
        <v>55</v>
      </c>
      <c r="Z67" s="126">
        <v>4125</v>
      </c>
      <c r="AA67" s="126">
        <v>290</v>
      </c>
      <c r="AB67" s="123" t="s">
        <v>762</v>
      </c>
      <c r="AC67" s="126">
        <f t="shared" si="6"/>
        <v>4</v>
      </c>
      <c r="AD67" s="126">
        <v>4</v>
      </c>
      <c r="AE67" s="123" t="s">
        <v>762</v>
      </c>
      <c r="AF67" s="431" t="s">
        <v>762</v>
      </c>
      <c r="AG67" s="431" t="s">
        <v>762</v>
      </c>
      <c r="AH67" s="431" t="s">
        <v>762</v>
      </c>
      <c r="AI67" s="434" t="s">
        <v>762</v>
      </c>
      <c r="AJ67" s="434">
        <v>4</v>
      </c>
      <c r="AK67" s="434" t="s">
        <v>762</v>
      </c>
      <c r="AL67" s="123" t="s">
        <v>762</v>
      </c>
    </row>
    <row r="68" spans="1:38" s="86" customFormat="1" ht="9" customHeight="1">
      <c r="A68" s="228" t="s">
        <v>584</v>
      </c>
      <c r="B68" s="95">
        <f t="shared" si="4"/>
        <v>5479</v>
      </c>
      <c r="C68" s="126">
        <v>1204</v>
      </c>
      <c r="D68" s="126">
        <v>196</v>
      </c>
      <c r="E68" s="126">
        <v>3139</v>
      </c>
      <c r="F68" s="126">
        <v>264</v>
      </c>
      <c r="G68" s="126">
        <v>258</v>
      </c>
      <c r="H68" s="126">
        <v>2</v>
      </c>
      <c r="I68" s="126">
        <v>4</v>
      </c>
      <c r="J68" s="126">
        <v>676</v>
      </c>
      <c r="K68" s="126">
        <v>5518</v>
      </c>
      <c r="L68" s="126">
        <v>299</v>
      </c>
      <c r="M68" s="126" t="s">
        <v>762</v>
      </c>
      <c r="N68" s="126">
        <v>260</v>
      </c>
      <c r="O68" s="126">
        <v>299</v>
      </c>
      <c r="P68" s="352">
        <v>0</v>
      </c>
      <c r="Q68" s="459" t="s">
        <v>165</v>
      </c>
      <c r="R68" s="126">
        <f t="shared" si="5"/>
        <v>3641</v>
      </c>
      <c r="S68" s="126">
        <v>196</v>
      </c>
      <c r="T68" s="126">
        <v>3135</v>
      </c>
      <c r="U68" s="126">
        <f t="shared" si="8"/>
        <v>263</v>
      </c>
      <c r="V68" s="126">
        <v>258</v>
      </c>
      <c r="W68" s="126">
        <v>1</v>
      </c>
      <c r="X68" s="126">
        <v>4</v>
      </c>
      <c r="Y68" s="352">
        <v>47</v>
      </c>
      <c r="Z68" s="126">
        <v>3679</v>
      </c>
      <c r="AA68" s="126">
        <v>297</v>
      </c>
      <c r="AB68" s="123" t="s">
        <v>762</v>
      </c>
      <c r="AC68" s="126">
        <f t="shared" si="6"/>
        <v>5</v>
      </c>
      <c r="AD68" s="126">
        <v>4</v>
      </c>
      <c r="AE68" s="123">
        <v>1</v>
      </c>
      <c r="AF68" s="431" t="s">
        <v>762</v>
      </c>
      <c r="AG68" s="431">
        <v>1</v>
      </c>
      <c r="AH68" s="431" t="s">
        <v>762</v>
      </c>
      <c r="AI68" s="434" t="s">
        <v>762</v>
      </c>
      <c r="AJ68" s="434">
        <v>6</v>
      </c>
      <c r="AK68" s="434">
        <v>2</v>
      </c>
      <c r="AL68" s="123" t="s">
        <v>762</v>
      </c>
    </row>
    <row r="69" spans="1:38" s="86" customFormat="1" ht="9" customHeight="1">
      <c r="A69" s="228" t="s">
        <v>585</v>
      </c>
      <c r="B69" s="95">
        <f t="shared" si="4"/>
        <v>5590</v>
      </c>
      <c r="C69" s="126">
        <v>1550</v>
      </c>
      <c r="D69" s="126">
        <v>215</v>
      </c>
      <c r="E69" s="126">
        <v>3021</v>
      </c>
      <c r="F69" s="126">
        <v>229</v>
      </c>
      <c r="G69" s="126">
        <v>227</v>
      </c>
      <c r="H69" s="126" t="s">
        <v>762</v>
      </c>
      <c r="I69" s="126">
        <v>2</v>
      </c>
      <c r="J69" s="126">
        <v>575</v>
      </c>
      <c r="K69" s="126">
        <v>5654</v>
      </c>
      <c r="L69" s="126">
        <v>291</v>
      </c>
      <c r="M69" s="126" t="s">
        <v>762</v>
      </c>
      <c r="N69" s="126">
        <v>227</v>
      </c>
      <c r="O69" s="126">
        <v>291</v>
      </c>
      <c r="P69" s="352">
        <v>0</v>
      </c>
      <c r="Q69" s="459" t="s">
        <v>166</v>
      </c>
      <c r="R69" s="126">
        <f t="shared" si="5"/>
        <v>3510</v>
      </c>
      <c r="S69" s="126">
        <v>215</v>
      </c>
      <c r="T69" s="126">
        <v>3019</v>
      </c>
      <c r="U69" s="126">
        <f t="shared" si="8"/>
        <v>229</v>
      </c>
      <c r="V69" s="126">
        <v>227</v>
      </c>
      <c r="W69" s="126" t="s">
        <v>762</v>
      </c>
      <c r="X69" s="126">
        <v>2</v>
      </c>
      <c r="Y69" s="352">
        <v>47</v>
      </c>
      <c r="Z69" s="126">
        <v>3574</v>
      </c>
      <c r="AA69" s="126">
        <v>291</v>
      </c>
      <c r="AB69" s="123" t="s">
        <v>762</v>
      </c>
      <c r="AC69" s="126">
        <f t="shared" si="6"/>
        <v>2</v>
      </c>
      <c r="AD69" s="126">
        <v>2</v>
      </c>
      <c r="AE69" s="123" t="s">
        <v>762</v>
      </c>
      <c r="AF69" s="431" t="s">
        <v>762</v>
      </c>
      <c r="AG69" s="431" t="s">
        <v>762</v>
      </c>
      <c r="AH69" s="431" t="s">
        <v>762</v>
      </c>
      <c r="AI69" s="434" t="s">
        <v>762</v>
      </c>
      <c r="AJ69" s="434">
        <v>2</v>
      </c>
      <c r="AK69" s="434" t="s">
        <v>762</v>
      </c>
      <c r="AL69" s="123" t="s">
        <v>762</v>
      </c>
    </row>
    <row r="70" spans="1:38" s="86" customFormat="1" ht="9" customHeight="1">
      <c r="A70" s="228" t="s">
        <v>586</v>
      </c>
      <c r="B70" s="95">
        <f t="shared" si="4"/>
        <v>5777</v>
      </c>
      <c r="C70" s="126">
        <v>2407</v>
      </c>
      <c r="D70" s="126">
        <v>254</v>
      </c>
      <c r="E70" s="126">
        <v>2434</v>
      </c>
      <c r="F70" s="126">
        <v>219</v>
      </c>
      <c r="G70" s="126">
        <v>211</v>
      </c>
      <c r="H70" s="126">
        <v>1</v>
      </c>
      <c r="I70" s="126">
        <v>7</v>
      </c>
      <c r="J70" s="126">
        <v>463</v>
      </c>
      <c r="K70" s="126">
        <v>5752</v>
      </c>
      <c r="L70" s="126">
        <v>186</v>
      </c>
      <c r="M70" s="126">
        <v>1</v>
      </c>
      <c r="N70" s="126">
        <v>212</v>
      </c>
      <c r="O70" s="126">
        <v>187</v>
      </c>
      <c r="P70" s="352">
        <v>0</v>
      </c>
      <c r="Q70" s="459" t="s">
        <v>167</v>
      </c>
      <c r="R70" s="126">
        <f t="shared" si="5"/>
        <v>2967</v>
      </c>
      <c r="S70" s="126">
        <v>254</v>
      </c>
      <c r="T70" s="126">
        <v>2434</v>
      </c>
      <c r="U70" s="126">
        <f t="shared" si="8"/>
        <v>219</v>
      </c>
      <c r="V70" s="126">
        <v>211</v>
      </c>
      <c r="W70" s="126">
        <v>1</v>
      </c>
      <c r="X70" s="126">
        <v>7</v>
      </c>
      <c r="Y70" s="352">
        <v>60</v>
      </c>
      <c r="Z70" s="126">
        <v>2942</v>
      </c>
      <c r="AA70" s="126">
        <v>186</v>
      </c>
      <c r="AB70" s="123">
        <v>1</v>
      </c>
      <c r="AC70" s="126">
        <f t="shared" si="6"/>
        <v>0</v>
      </c>
      <c r="AD70" s="126" t="s">
        <v>762</v>
      </c>
      <c r="AE70" s="123" t="s">
        <v>762</v>
      </c>
      <c r="AF70" s="431" t="s">
        <v>762</v>
      </c>
      <c r="AG70" s="431" t="s">
        <v>762</v>
      </c>
      <c r="AH70" s="431" t="s">
        <v>762</v>
      </c>
      <c r="AI70" s="434" t="s">
        <v>762</v>
      </c>
      <c r="AJ70" s="434" t="s">
        <v>762</v>
      </c>
      <c r="AK70" s="434" t="s">
        <v>762</v>
      </c>
      <c r="AL70" s="123" t="s">
        <v>762</v>
      </c>
    </row>
    <row r="71" spans="1:38" s="86" customFormat="1" ht="3" customHeight="1">
      <c r="A71" s="228"/>
      <c r="B71" s="9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352"/>
      <c r="Q71" s="459"/>
      <c r="R71" s="126"/>
      <c r="S71" s="126"/>
      <c r="T71" s="126"/>
      <c r="U71" s="126"/>
      <c r="V71" s="126"/>
      <c r="W71" s="126"/>
      <c r="X71" s="126"/>
      <c r="Y71" s="352"/>
      <c r="Z71" s="126"/>
      <c r="AA71" s="126"/>
      <c r="AB71" s="123"/>
      <c r="AC71" s="126"/>
      <c r="AD71" s="126"/>
      <c r="AE71" s="123"/>
      <c r="AF71" s="431"/>
      <c r="AG71" s="431"/>
      <c r="AH71" s="431"/>
      <c r="AI71" s="434"/>
      <c r="AJ71" s="434"/>
      <c r="AK71" s="434"/>
      <c r="AL71" s="123"/>
    </row>
    <row r="72" spans="1:38" s="86" customFormat="1" ht="9" customHeight="1">
      <c r="A72" s="228" t="s">
        <v>587</v>
      </c>
      <c r="B72" s="95">
        <f t="shared" si="4"/>
        <v>7510</v>
      </c>
      <c r="C72" s="126">
        <v>4491</v>
      </c>
      <c r="D72" s="126">
        <v>295</v>
      </c>
      <c r="E72" s="126">
        <v>1905</v>
      </c>
      <c r="F72" s="126">
        <v>150</v>
      </c>
      <c r="G72" s="126">
        <v>144</v>
      </c>
      <c r="H72" s="126">
        <v>0</v>
      </c>
      <c r="I72" s="126">
        <v>6</v>
      </c>
      <c r="J72" s="126">
        <v>669</v>
      </c>
      <c r="K72" s="126">
        <v>7495</v>
      </c>
      <c r="L72" s="126">
        <v>129</v>
      </c>
      <c r="M72" s="126" t="s">
        <v>762</v>
      </c>
      <c r="N72" s="126">
        <v>144</v>
      </c>
      <c r="O72" s="126">
        <v>129</v>
      </c>
      <c r="P72" s="352">
        <v>0</v>
      </c>
      <c r="Q72" s="459" t="s">
        <v>168</v>
      </c>
      <c r="R72" s="126">
        <f t="shared" si="5"/>
        <v>2432</v>
      </c>
      <c r="S72" s="126">
        <v>295</v>
      </c>
      <c r="T72" s="126">
        <v>1905</v>
      </c>
      <c r="U72" s="126">
        <f t="shared" si="8"/>
        <v>150</v>
      </c>
      <c r="V72" s="126">
        <v>144</v>
      </c>
      <c r="W72" s="126" t="s">
        <v>762</v>
      </c>
      <c r="X72" s="126">
        <v>6</v>
      </c>
      <c r="Y72" s="352">
        <v>82</v>
      </c>
      <c r="Z72" s="126">
        <v>2417</v>
      </c>
      <c r="AA72" s="126">
        <v>129</v>
      </c>
      <c r="AB72" s="123" t="s">
        <v>762</v>
      </c>
      <c r="AC72" s="126">
        <f t="shared" si="6"/>
        <v>1</v>
      </c>
      <c r="AD72" s="126" t="s">
        <v>762</v>
      </c>
      <c r="AE72" s="123" t="s">
        <v>762</v>
      </c>
      <c r="AF72" s="431" t="s">
        <v>762</v>
      </c>
      <c r="AG72" s="431" t="s">
        <v>762</v>
      </c>
      <c r="AH72" s="431" t="s">
        <v>762</v>
      </c>
      <c r="AI72" s="434">
        <v>1</v>
      </c>
      <c r="AJ72" s="434">
        <v>1</v>
      </c>
      <c r="AK72" s="434" t="s">
        <v>762</v>
      </c>
      <c r="AL72" s="123" t="s">
        <v>762</v>
      </c>
    </row>
    <row r="73" spans="1:38" s="86" customFormat="1" ht="9" customHeight="1">
      <c r="A73" s="228" t="s">
        <v>588</v>
      </c>
      <c r="B73" s="95">
        <f t="shared" si="4"/>
        <v>7849</v>
      </c>
      <c r="C73" s="126">
        <v>5717</v>
      </c>
      <c r="D73" s="126">
        <v>290</v>
      </c>
      <c r="E73" s="126">
        <v>1000</v>
      </c>
      <c r="F73" s="126">
        <v>66</v>
      </c>
      <c r="G73" s="126">
        <v>62</v>
      </c>
      <c r="H73" s="126">
        <v>0</v>
      </c>
      <c r="I73" s="126">
        <v>4</v>
      </c>
      <c r="J73" s="126">
        <v>776</v>
      </c>
      <c r="K73" s="126">
        <v>7850</v>
      </c>
      <c r="L73" s="126">
        <v>62</v>
      </c>
      <c r="M73" s="126">
        <v>1</v>
      </c>
      <c r="N73" s="126">
        <v>62</v>
      </c>
      <c r="O73" s="126">
        <v>63</v>
      </c>
      <c r="P73" s="352">
        <v>0</v>
      </c>
      <c r="Q73" s="459" t="s">
        <v>169</v>
      </c>
      <c r="R73" s="126">
        <f t="shared" si="5"/>
        <v>1420</v>
      </c>
      <c r="S73" s="126">
        <v>290</v>
      </c>
      <c r="T73" s="126">
        <v>1000</v>
      </c>
      <c r="U73" s="126">
        <f t="shared" si="8"/>
        <v>66</v>
      </c>
      <c r="V73" s="126">
        <v>62</v>
      </c>
      <c r="W73" s="126" t="s">
        <v>762</v>
      </c>
      <c r="X73" s="126">
        <v>4</v>
      </c>
      <c r="Y73" s="352">
        <v>64</v>
      </c>
      <c r="Z73" s="126">
        <v>1421</v>
      </c>
      <c r="AA73" s="126">
        <v>62</v>
      </c>
      <c r="AB73" s="123">
        <v>1</v>
      </c>
      <c r="AC73" s="126">
        <f t="shared" si="6"/>
        <v>2</v>
      </c>
      <c r="AD73" s="126" t="s">
        <v>762</v>
      </c>
      <c r="AE73" s="123" t="s">
        <v>762</v>
      </c>
      <c r="AF73" s="431" t="s">
        <v>762</v>
      </c>
      <c r="AG73" s="431" t="s">
        <v>762</v>
      </c>
      <c r="AH73" s="431" t="s">
        <v>762</v>
      </c>
      <c r="AI73" s="434">
        <v>2</v>
      </c>
      <c r="AJ73" s="434">
        <v>2</v>
      </c>
      <c r="AK73" s="434" t="s">
        <v>762</v>
      </c>
      <c r="AL73" s="123" t="s">
        <v>762</v>
      </c>
    </row>
    <row r="74" spans="1:38" s="86" customFormat="1" ht="9" customHeight="1">
      <c r="A74" s="228" t="s">
        <v>589</v>
      </c>
      <c r="B74" s="95">
        <f t="shared" si="4"/>
        <v>6076</v>
      </c>
      <c r="C74" s="126">
        <v>4945</v>
      </c>
      <c r="D74" s="126">
        <v>157</v>
      </c>
      <c r="E74" s="126">
        <v>256</v>
      </c>
      <c r="F74" s="126">
        <v>20</v>
      </c>
      <c r="G74" s="126">
        <v>17</v>
      </c>
      <c r="H74" s="126">
        <v>0</v>
      </c>
      <c r="I74" s="126">
        <v>3</v>
      </c>
      <c r="J74" s="126">
        <v>698</v>
      </c>
      <c r="K74" s="126">
        <v>6068</v>
      </c>
      <c r="L74" s="126">
        <v>9</v>
      </c>
      <c r="M74" s="126" t="s">
        <v>762</v>
      </c>
      <c r="N74" s="126">
        <v>17</v>
      </c>
      <c r="O74" s="126">
        <v>9</v>
      </c>
      <c r="P74" s="352">
        <v>0</v>
      </c>
      <c r="Q74" s="459" t="s">
        <v>170</v>
      </c>
      <c r="R74" s="126">
        <f t="shared" si="5"/>
        <v>471</v>
      </c>
      <c r="S74" s="126">
        <v>157</v>
      </c>
      <c r="T74" s="126">
        <v>255</v>
      </c>
      <c r="U74" s="126">
        <f t="shared" si="8"/>
        <v>20</v>
      </c>
      <c r="V74" s="126">
        <v>17</v>
      </c>
      <c r="W74" s="126" t="s">
        <v>762</v>
      </c>
      <c r="X74" s="126">
        <v>3</v>
      </c>
      <c r="Y74" s="352">
        <v>39</v>
      </c>
      <c r="Z74" s="126">
        <v>463</v>
      </c>
      <c r="AA74" s="126">
        <v>9</v>
      </c>
      <c r="AB74" s="123" t="s">
        <v>762</v>
      </c>
      <c r="AC74" s="126">
        <f t="shared" si="6"/>
        <v>2</v>
      </c>
      <c r="AD74" s="126">
        <v>1</v>
      </c>
      <c r="AE74" s="123" t="s">
        <v>762</v>
      </c>
      <c r="AF74" s="431" t="s">
        <v>762</v>
      </c>
      <c r="AG74" s="431" t="s">
        <v>762</v>
      </c>
      <c r="AH74" s="431" t="s">
        <v>762</v>
      </c>
      <c r="AI74" s="434">
        <v>1</v>
      </c>
      <c r="AJ74" s="434">
        <v>2</v>
      </c>
      <c r="AK74" s="434" t="s">
        <v>762</v>
      </c>
      <c r="AL74" s="123" t="s">
        <v>762</v>
      </c>
    </row>
    <row r="75" spans="1:38" s="86" customFormat="1" ht="9" customHeight="1">
      <c r="A75" s="228" t="s">
        <v>590</v>
      </c>
      <c r="B75" s="95">
        <f t="shared" si="4"/>
        <v>5093</v>
      </c>
      <c r="C75" s="126">
        <v>4305</v>
      </c>
      <c r="D75" s="126">
        <v>70</v>
      </c>
      <c r="E75" s="126">
        <v>81</v>
      </c>
      <c r="F75" s="126">
        <v>3</v>
      </c>
      <c r="G75" s="126">
        <v>2</v>
      </c>
      <c r="H75" s="126">
        <v>0</v>
      </c>
      <c r="I75" s="126">
        <v>1</v>
      </c>
      <c r="J75" s="126">
        <v>634</v>
      </c>
      <c r="K75" s="126">
        <v>5094</v>
      </c>
      <c r="L75" s="126">
        <v>3</v>
      </c>
      <c r="M75" s="126" t="s">
        <v>762</v>
      </c>
      <c r="N75" s="126">
        <v>2</v>
      </c>
      <c r="O75" s="126">
        <v>3</v>
      </c>
      <c r="P75" s="352">
        <v>0</v>
      </c>
      <c r="Q75" s="459" t="s">
        <v>171</v>
      </c>
      <c r="R75" s="126">
        <f t="shared" si="5"/>
        <v>180</v>
      </c>
      <c r="S75" s="126">
        <v>70</v>
      </c>
      <c r="T75" s="126">
        <v>81</v>
      </c>
      <c r="U75" s="126">
        <f t="shared" si="8"/>
        <v>3</v>
      </c>
      <c r="V75" s="126">
        <v>2</v>
      </c>
      <c r="W75" s="126" t="s">
        <v>762</v>
      </c>
      <c r="X75" s="126">
        <v>1</v>
      </c>
      <c r="Y75" s="352">
        <v>26</v>
      </c>
      <c r="Z75" s="126">
        <v>181</v>
      </c>
      <c r="AA75" s="126">
        <v>3</v>
      </c>
      <c r="AB75" s="123" t="s">
        <v>762</v>
      </c>
      <c r="AC75" s="126">
        <f t="shared" si="6"/>
        <v>3</v>
      </c>
      <c r="AD75" s="126" t="s">
        <v>762</v>
      </c>
      <c r="AE75" s="123" t="s">
        <v>762</v>
      </c>
      <c r="AF75" s="431" t="s">
        <v>762</v>
      </c>
      <c r="AG75" s="431" t="s">
        <v>762</v>
      </c>
      <c r="AH75" s="431" t="s">
        <v>762</v>
      </c>
      <c r="AI75" s="434">
        <v>3</v>
      </c>
      <c r="AJ75" s="434">
        <v>3</v>
      </c>
      <c r="AK75" s="434" t="s">
        <v>762</v>
      </c>
      <c r="AL75" s="123" t="s">
        <v>762</v>
      </c>
    </row>
    <row r="76" spans="1:38" s="86" customFormat="1" ht="9" customHeight="1">
      <c r="A76" s="228" t="s">
        <v>452</v>
      </c>
      <c r="B76" s="95">
        <f aca="true" t="shared" si="17" ref="B76:B84">SUM(C76:F76,J76)</f>
        <v>6362</v>
      </c>
      <c r="C76" s="126">
        <v>5782</v>
      </c>
      <c r="D76" s="126">
        <v>47</v>
      </c>
      <c r="E76" s="126">
        <v>26</v>
      </c>
      <c r="F76" s="126">
        <v>2</v>
      </c>
      <c r="G76" s="126">
        <v>2</v>
      </c>
      <c r="H76" s="126">
        <v>0</v>
      </c>
      <c r="I76" s="126">
        <v>0</v>
      </c>
      <c r="J76" s="126">
        <v>505</v>
      </c>
      <c r="K76" s="126">
        <v>6360</v>
      </c>
      <c r="L76" s="126">
        <v>0</v>
      </c>
      <c r="M76" s="126">
        <v>0</v>
      </c>
      <c r="N76" s="126">
        <v>2</v>
      </c>
      <c r="O76" s="126" t="s">
        <v>762</v>
      </c>
      <c r="P76" s="352">
        <v>0</v>
      </c>
      <c r="Q76" s="459" t="s">
        <v>452</v>
      </c>
      <c r="R76" s="126">
        <f aca="true" t="shared" si="18" ref="R76:R83">SUM(S76:U76,Y76)</f>
        <v>90</v>
      </c>
      <c r="S76" s="126">
        <v>47</v>
      </c>
      <c r="T76" s="126">
        <v>24</v>
      </c>
      <c r="U76" s="126">
        <f aca="true" t="shared" si="19" ref="U76:U84">SUM(V76:X76)</f>
        <v>2</v>
      </c>
      <c r="V76" s="126">
        <v>2</v>
      </c>
      <c r="W76" s="126">
        <v>0</v>
      </c>
      <c r="X76" s="126">
        <v>0</v>
      </c>
      <c r="Y76" s="352">
        <v>17</v>
      </c>
      <c r="Z76" s="126">
        <v>88</v>
      </c>
      <c r="AA76" s="126">
        <v>0</v>
      </c>
      <c r="AB76" s="123">
        <v>0</v>
      </c>
      <c r="AC76" s="126">
        <f aca="true" t="shared" si="20" ref="AC76:AC84">SUM(AD76:AE76,AI76)</f>
        <v>3</v>
      </c>
      <c r="AD76" s="126">
        <v>2</v>
      </c>
      <c r="AE76" s="123" t="s">
        <v>762</v>
      </c>
      <c r="AF76" s="431" t="s">
        <v>762</v>
      </c>
      <c r="AG76" s="431" t="s">
        <v>762</v>
      </c>
      <c r="AH76" s="431" t="s">
        <v>762</v>
      </c>
      <c r="AI76" s="434">
        <v>1</v>
      </c>
      <c r="AJ76" s="434">
        <v>3</v>
      </c>
      <c r="AK76" s="434" t="s">
        <v>762</v>
      </c>
      <c r="AL76" s="123" t="s">
        <v>762</v>
      </c>
    </row>
    <row r="77" spans="1:38" s="86" customFormat="1" ht="9" customHeight="1">
      <c r="A77" s="228" t="s">
        <v>0</v>
      </c>
      <c r="B77" s="95">
        <f t="shared" si="17"/>
        <v>833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833</v>
      </c>
      <c r="K77" s="126">
        <v>833</v>
      </c>
      <c r="L77" s="126">
        <v>0</v>
      </c>
      <c r="M77" s="126">
        <v>0</v>
      </c>
      <c r="N77" s="126">
        <v>0</v>
      </c>
      <c r="O77" s="126" t="s">
        <v>762</v>
      </c>
      <c r="P77" s="352">
        <v>0</v>
      </c>
      <c r="Q77" s="459" t="s">
        <v>0</v>
      </c>
      <c r="R77" s="126">
        <f t="shared" si="18"/>
        <v>0</v>
      </c>
      <c r="S77" s="126">
        <v>0</v>
      </c>
      <c r="T77" s="126">
        <v>0</v>
      </c>
      <c r="U77" s="126">
        <f t="shared" si="19"/>
        <v>0</v>
      </c>
      <c r="V77" s="126">
        <v>0</v>
      </c>
      <c r="W77" s="126">
        <v>0</v>
      </c>
      <c r="X77" s="126">
        <v>0</v>
      </c>
      <c r="Y77" s="352">
        <v>0</v>
      </c>
      <c r="Z77" s="126">
        <v>0</v>
      </c>
      <c r="AA77" s="126">
        <v>0</v>
      </c>
      <c r="AB77" s="123">
        <v>0</v>
      </c>
      <c r="AC77" s="126">
        <f t="shared" si="20"/>
        <v>0</v>
      </c>
      <c r="AD77" s="126">
        <v>0</v>
      </c>
      <c r="AE77" s="123" t="s">
        <v>762</v>
      </c>
      <c r="AF77" s="431" t="s">
        <v>762</v>
      </c>
      <c r="AG77" s="431" t="s">
        <v>762</v>
      </c>
      <c r="AH77" s="431" t="s">
        <v>762</v>
      </c>
      <c r="AI77" s="434">
        <v>0</v>
      </c>
      <c r="AJ77" s="434">
        <v>0</v>
      </c>
      <c r="AK77" s="434" t="s">
        <v>762</v>
      </c>
      <c r="AL77" s="123" t="s">
        <v>762</v>
      </c>
    </row>
    <row r="78" spans="1:38" s="86" customFormat="1" ht="9" customHeight="1">
      <c r="A78" s="371" t="s">
        <v>90</v>
      </c>
      <c r="B78" s="9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352"/>
      <c r="Q78" s="460" t="s">
        <v>90</v>
      </c>
      <c r="R78" s="126"/>
      <c r="S78" s="126"/>
      <c r="T78" s="126"/>
      <c r="U78" s="126"/>
      <c r="V78" s="126"/>
      <c r="W78" s="126"/>
      <c r="X78" s="126"/>
      <c r="Y78" s="352"/>
      <c r="Z78" s="126"/>
      <c r="AA78" s="126"/>
      <c r="AB78" s="123"/>
      <c r="AC78" s="126"/>
      <c r="AD78" s="126"/>
      <c r="AE78" s="123"/>
      <c r="AF78" s="431"/>
      <c r="AG78" s="431"/>
      <c r="AH78" s="431"/>
      <c r="AI78" s="434"/>
      <c r="AJ78" s="434"/>
      <c r="AK78" s="434"/>
      <c r="AL78" s="123"/>
    </row>
    <row r="79" spans="1:38" s="86" customFormat="1" ht="9" customHeight="1">
      <c r="A79" s="366" t="s">
        <v>190</v>
      </c>
      <c r="B79" s="95">
        <f t="shared" si="17"/>
        <v>32890</v>
      </c>
      <c r="C79" s="126">
        <v>25240</v>
      </c>
      <c r="D79" s="126">
        <v>859</v>
      </c>
      <c r="E79" s="126">
        <v>3268</v>
      </c>
      <c r="F79" s="126">
        <v>241</v>
      </c>
      <c r="G79" s="126">
        <v>227</v>
      </c>
      <c r="H79" s="126">
        <v>0</v>
      </c>
      <c r="I79" s="126">
        <v>14</v>
      </c>
      <c r="J79" s="126">
        <v>3282</v>
      </c>
      <c r="K79" s="126">
        <v>32867</v>
      </c>
      <c r="L79" s="126">
        <v>203</v>
      </c>
      <c r="M79" s="126">
        <v>1</v>
      </c>
      <c r="N79" s="126">
        <v>227</v>
      </c>
      <c r="O79" s="126">
        <v>204</v>
      </c>
      <c r="P79" s="352">
        <v>0</v>
      </c>
      <c r="Q79" s="461" t="s">
        <v>190</v>
      </c>
      <c r="R79" s="126">
        <f t="shared" si="18"/>
        <v>4593</v>
      </c>
      <c r="S79" s="126">
        <v>859</v>
      </c>
      <c r="T79" s="126">
        <v>3265</v>
      </c>
      <c r="U79" s="126">
        <f t="shared" si="19"/>
        <v>241</v>
      </c>
      <c r="V79" s="126">
        <v>227</v>
      </c>
      <c r="W79" s="126" t="s">
        <v>762</v>
      </c>
      <c r="X79" s="126">
        <v>14</v>
      </c>
      <c r="Y79" s="352">
        <v>228</v>
      </c>
      <c r="Z79" s="126">
        <v>4570</v>
      </c>
      <c r="AA79" s="126">
        <v>203</v>
      </c>
      <c r="AB79" s="123">
        <v>1</v>
      </c>
      <c r="AC79" s="126">
        <f t="shared" si="20"/>
        <v>11</v>
      </c>
      <c r="AD79" s="126">
        <v>3</v>
      </c>
      <c r="AE79" s="123" t="s">
        <v>762</v>
      </c>
      <c r="AF79" s="431" t="s">
        <v>762</v>
      </c>
      <c r="AG79" s="431" t="s">
        <v>762</v>
      </c>
      <c r="AH79" s="431" t="s">
        <v>762</v>
      </c>
      <c r="AI79" s="434">
        <v>8</v>
      </c>
      <c r="AJ79" s="434">
        <v>11</v>
      </c>
      <c r="AK79" s="434" t="s">
        <v>762</v>
      </c>
      <c r="AL79" s="123" t="s">
        <v>762</v>
      </c>
    </row>
    <row r="80" spans="1:38" s="86" customFormat="1" ht="9" customHeight="1">
      <c r="A80" s="366" t="s">
        <v>191</v>
      </c>
      <c r="B80" s="95">
        <f t="shared" si="17"/>
        <v>17531</v>
      </c>
      <c r="C80" s="126">
        <v>15032</v>
      </c>
      <c r="D80" s="126">
        <v>274</v>
      </c>
      <c r="E80" s="126">
        <v>363</v>
      </c>
      <c r="F80" s="126">
        <v>25</v>
      </c>
      <c r="G80" s="126">
        <v>21</v>
      </c>
      <c r="H80" s="126">
        <v>0</v>
      </c>
      <c r="I80" s="126">
        <v>4</v>
      </c>
      <c r="J80" s="126">
        <v>1837</v>
      </c>
      <c r="K80" s="126">
        <v>17522</v>
      </c>
      <c r="L80" s="126">
        <v>12</v>
      </c>
      <c r="M80" s="126">
        <v>0</v>
      </c>
      <c r="N80" s="126">
        <v>21</v>
      </c>
      <c r="O80" s="126">
        <v>12</v>
      </c>
      <c r="P80" s="352">
        <v>0</v>
      </c>
      <c r="Q80" s="461" t="s">
        <v>191</v>
      </c>
      <c r="R80" s="126">
        <f t="shared" si="18"/>
        <v>741</v>
      </c>
      <c r="S80" s="126">
        <v>274</v>
      </c>
      <c r="T80" s="126">
        <v>360</v>
      </c>
      <c r="U80" s="126">
        <f t="shared" si="19"/>
        <v>25</v>
      </c>
      <c r="V80" s="126">
        <v>21</v>
      </c>
      <c r="W80" s="126" t="s">
        <v>762</v>
      </c>
      <c r="X80" s="126">
        <v>4</v>
      </c>
      <c r="Y80" s="352">
        <v>82</v>
      </c>
      <c r="Z80" s="126">
        <v>732</v>
      </c>
      <c r="AA80" s="126">
        <v>12</v>
      </c>
      <c r="AB80" s="123" t="s">
        <v>762</v>
      </c>
      <c r="AC80" s="126">
        <f t="shared" si="20"/>
        <v>8</v>
      </c>
      <c r="AD80" s="126">
        <v>3</v>
      </c>
      <c r="AE80" s="123" t="s">
        <v>762</v>
      </c>
      <c r="AF80" s="431" t="s">
        <v>762</v>
      </c>
      <c r="AG80" s="431" t="s">
        <v>762</v>
      </c>
      <c r="AH80" s="431" t="s">
        <v>762</v>
      </c>
      <c r="AI80" s="434">
        <v>5</v>
      </c>
      <c r="AJ80" s="434">
        <v>8</v>
      </c>
      <c r="AK80" s="434" t="s">
        <v>762</v>
      </c>
      <c r="AL80" s="123" t="s">
        <v>762</v>
      </c>
    </row>
    <row r="81" spans="1:38" s="86" customFormat="1" ht="9" customHeight="1">
      <c r="A81" s="371" t="s">
        <v>90</v>
      </c>
      <c r="B81" s="95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472"/>
      <c r="Q81" s="460" t="s">
        <v>90</v>
      </c>
      <c r="R81" s="126"/>
      <c r="S81" s="128"/>
      <c r="T81" s="128"/>
      <c r="U81" s="126"/>
      <c r="V81" s="128"/>
      <c r="W81" s="128"/>
      <c r="X81" s="128"/>
      <c r="Y81" s="456"/>
      <c r="Z81" s="128"/>
      <c r="AA81" s="128"/>
      <c r="AB81" s="53"/>
      <c r="AC81" s="126"/>
      <c r="AD81" s="128"/>
      <c r="AE81" s="123"/>
      <c r="AF81" s="432"/>
      <c r="AG81" s="432"/>
      <c r="AH81" s="432"/>
      <c r="AI81" s="435"/>
      <c r="AJ81" s="435"/>
      <c r="AK81" s="435"/>
      <c r="AL81" s="53"/>
    </row>
    <row r="82" spans="1:38" s="86" customFormat="1" ht="9" customHeight="1">
      <c r="A82" s="466" t="s">
        <v>136</v>
      </c>
      <c r="B82" s="95">
        <f t="shared" si="17"/>
        <v>16771</v>
      </c>
      <c r="C82" s="436" t="s">
        <v>762</v>
      </c>
      <c r="D82" s="128">
        <v>1509</v>
      </c>
      <c r="E82" s="128">
        <v>14010</v>
      </c>
      <c r="F82" s="128">
        <v>938</v>
      </c>
      <c r="G82" s="128">
        <v>918</v>
      </c>
      <c r="H82" s="128">
        <v>2</v>
      </c>
      <c r="I82" s="128">
        <v>18</v>
      </c>
      <c r="J82" s="128">
        <v>314</v>
      </c>
      <c r="K82" s="128">
        <v>17085</v>
      </c>
      <c r="L82" s="128">
        <v>1233</v>
      </c>
      <c r="M82" s="128">
        <v>1</v>
      </c>
      <c r="N82" s="128">
        <v>920</v>
      </c>
      <c r="O82" s="128">
        <v>1234</v>
      </c>
      <c r="P82" s="472">
        <v>0</v>
      </c>
      <c r="Q82" s="467" t="s">
        <v>136</v>
      </c>
      <c r="R82" s="126">
        <f t="shared" si="18"/>
        <v>16771</v>
      </c>
      <c r="S82" s="128">
        <v>1509</v>
      </c>
      <c r="T82" s="128">
        <v>14010</v>
      </c>
      <c r="U82" s="126">
        <f t="shared" si="19"/>
        <v>938</v>
      </c>
      <c r="V82" s="128">
        <v>918</v>
      </c>
      <c r="W82" s="128">
        <v>2</v>
      </c>
      <c r="X82" s="128">
        <v>18</v>
      </c>
      <c r="Y82" s="456">
        <v>314</v>
      </c>
      <c r="Z82" s="128">
        <v>17085</v>
      </c>
      <c r="AA82" s="128">
        <v>1233</v>
      </c>
      <c r="AB82" s="124">
        <v>1</v>
      </c>
      <c r="AC82" s="126">
        <f t="shared" si="20"/>
        <v>0</v>
      </c>
      <c r="AD82" s="436" t="s">
        <v>900</v>
      </c>
      <c r="AE82" s="123" t="s">
        <v>899</v>
      </c>
      <c r="AF82" s="440" t="s">
        <v>899</v>
      </c>
      <c r="AG82" s="440" t="s">
        <v>899</v>
      </c>
      <c r="AH82" s="440" t="s">
        <v>899</v>
      </c>
      <c r="AI82" s="441" t="s">
        <v>899</v>
      </c>
      <c r="AJ82" s="441" t="s">
        <v>899</v>
      </c>
      <c r="AK82" s="441" t="s">
        <v>899</v>
      </c>
      <c r="AL82" s="444" t="s">
        <v>899</v>
      </c>
    </row>
    <row r="83" spans="1:38" s="86" customFormat="1" ht="9" customHeight="1">
      <c r="A83" s="366" t="s">
        <v>803</v>
      </c>
      <c r="B83" s="95">
        <f t="shared" si="17"/>
        <v>10281</v>
      </c>
      <c r="C83" s="436" t="s">
        <v>762</v>
      </c>
      <c r="D83" s="128">
        <v>684</v>
      </c>
      <c r="E83" s="128">
        <v>8903</v>
      </c>
      <c r="F83" s="128">
        <v>581</v>
      </c>
      <c r="G83" s="128">
        <v>571</v>
      </c>
      <c r="H83" s="128">
        <v>1</v>
      </c>
      <c r="I83" s="128">
        <v>9</v>
      </c>
      <c r="J83" s="128">
        <v>113</v>
      </c>
      <c r="K83" s="128">
        <v>10581</v>
      </c>
      <c r="L83" s="128">
        <v>872</v>
      </c>
      <c r="M83" s="436" t="s">
        <v>762</v>
      </c>
      <c r="N83" s="128">
        <v>572</v>
      </c>
      <c r="O83" s="128">
        <v>872</v>
      </c>
      <c r="P83" s="472">
        <v>0</v>
      </c>
      <c r="Q83" s="461" t="s">
        <v>803</v>
      </c>
      <c r="R83" s="126">
        <f t="shared" si="18"/>
        <v>10281</v>
      </c>
      <c r="S83" s="128">
        <v>684</v>
      </c>
      <c r="T83" s="128">
        <v>8903</v>
      </c>
      <c r="U83" s="126">
        <f t="shared" si="19"/>
        <v>581</v>
      </c>
      <c r="V83" s="128">
        <v>571</v>
      </c>
      <c r="W83" s="128">
        <v>1</v>
      </c>
      <c r="X83" s="128">
        <v>9</v>
      </c>
      <c r="Y83" s="456">
        <v>113</v>
      </c>
      <c r="Z83" s="128">
        <v>10581</v>
      </c>
      <c r="AA83" s="128">
        <v>872</v>
      </c>
      <c r="AB83" s="444" t="s">
        <v>762</v>
      </c>
      <c r="AC83" s="126">
        <f t="shared" si="20"/>
        <v>0</v>
      </c>
      <c r="AD83" s="436" t="s">
        <v>900</v>
      </c>
      <c r="AE83" s="123" t="s">
        <v>899</v>
      </c>
      <c r="AF83" s="440" t="s">
        <v>899</v>
      </c>
      <c r="AG83" s="440" t="s">
        <v>899</v>
      </c>
      <c r="AH83" s="440" t="s">
        <v>899</v>
      </c>
      <c r="AI83" s="441" t="s">
        <v>899</v>
      </c>
      <c r="AJ83" s="441" t="s">
        <v>899</v>
      </c>
      <c r="AK83" s="441" t="s">
        <v>899</v>
      </c>
      <c r="AL83" s="444" t="s">
        <v>899</v>
      </c>
    </row>
    <row r="84" spans="1:38" s="86" customFormat="1" ht="10.5" customHeight="1">
      <c r="A84" s="464" t="s">
        <v>804</v>
      </c>
      <c r="B84" s="446">
        <f t="shared" si="17"/>
        <v>6032</v>
      </c>
      <c r="C84" s="437" t="s">
        <v>762</v>
      </c>
      <c r="D84" s="133">
        <v>811</v>
      </c>
      <c r="E84" s="133">
        <v>4773</v>
      </c>
      <c r="F84" s="133">
        <v>326</v>
      </c>
      <c r="G84" s="133">
        <v>318</v>
      </c>
      <c r="H84" s="437">
        <v>1</v>
      </c>
      <c r="I84" s="133">
        <v>7</v>
      </c>
      <c r="J84" s="133">
        <v>122</v>
      </c>
      <c r="K84" s="133">
        <v>6035</v>
      </c>
      <c r="L84" s="133">
        <v>321</v>
      </c>
      <c r="M84" s="133">
        <v>1</v>
      </c>
      <c r="N84" s="133">
        <v>319</v>
      </c>
      <c r="O84" s="133">
        <v>322</v>
      </c>
      <c r="P84" s="473">
        <v>0</v>
      </c>
      <c r="Q84" s="465" t="s">
        <v>804</v>
      </c>
      <c r="R84" s="438">
        <f>SUM(S84:U84,Y84)</f>
        <v>6032</v>
      </c>
      <c r="S84" s="133">
        <v>811</v>
      </c>
      <c r="T84" s="133">
        <v>4773</v>
      </c>
      <c r="U84" s="438">
        <f t="shared" si="19"/>
        <v>326</v>
      </c>
      <c r="V84" s="133">
        <v>318</v>
      </c>
      <c r="W84" s="437">
        <v>1</v>
      </c>
      <c r="X84" s="133">
        <v>7</v>
      </c>
      <c r="Y84" s="457">
        <v>122</v>
      </c>
      <c r="Z84" s="133">
        <v>6035</v>
      </c>
      <c r="AA84" s="133">
        <v>321</v>
      </c>
      <c r="AB84" s="132">
        <v>1</v>
      </c>
      <c r="AC84" s="438">
        <f t="shared" si="20"/>
        <v>0</v>
      </c>
      <c r="AD84" s="437" t="s">
        <v>899</v>
      </c>
      <c r="AE84" s="439" t="s">
        <v>899</v>
      </c>
      <c r="AF84" s="442" t="s">
        <v>899</v>
      </c>
      <c r="AG84" s="442" t="s">
        <v>899</v>
      </c>
      <c r="AH84" s="442" t="s">
        <v>899</v>
      </c>
      <c r="AI84" s="443" t="s">
        <v>899</v>
      </c>
      <c r="AJ84" s="443" t="s">
        <v>899</v>
      </c>
      <c r="AK84" s="443" t="s">
        <v>899</v>
      </c>
      <c r="AL84" s="445" t="s">
        <v>899</v>
      </c>
    </row>
    <row r="85" spans="1:38" s="86" customFormat="1" ht="9" customHeight="1">
      <c r="A85" s="370" t="s">
        <v>824</v>
      </c>
      <c r="Z85" s="86" t="s">
        <v>826</v>
      </c>
      <c r="AL85" s="53"/>
    </row>
    <row r="86" spans="1:51" ht="9" customHeight="1">
      <c r="A86" s="86" t="s">
        <v>825</v>
      </c>
      <c r="B86" s="414"/>
      <c r="C86" s="414"/>
      <c r="Z86" s="86" t="s">
        <v>856</v>
      </c>
      <c r="AM86" s="3"/>
      <c r="AW86" s="3"/>
      <c r="AX86" s="3"/>
      <c r="AY86" s="3"/>
    </row>
    <row r="87" spans="1:51" ht="9" customHeight="1">
      <c r="A87" s="86" t="s">
        <v>827</v>
      </c>
      <c r="Q87" s="3"/>
      <c r="AM87" s="3"/>
      <c r="AW87" s="3"/>
      <c r="AX87" s="3"/>
      <c r="AY87" s="3"/>
    </row>
    <row r="88" spans="1:51" ht="9" customHeight="1">
      <c r="A88" s="86" t="s">
        <v>855</v>
      </c>
      <c r="Q88" s="3"/>
      <c r="AM88" s="3"/>
      <c r="AW88" s="3"/>
      <c r="AX88" s="3"/>
      <c r="AY88" s="3"/>
    </row>
  </sheetData>
  <sheetProtection/>
  <mergeCells count="48">
    <mergeCell ref="AJ6:AJ9"/>
    <mergeCell ref="AK7:AK9"/>
    <mergeCell ref="AL7:AL9"/>
    <mergeCell ref="AJ5:AL5"/>
    <mergeCell ref="R5:Y5"/>
    <mergeCell ref="AF7:AF9"/>
    <mergeCell ref="AH7:AH9"/>
    <mergeCell ref="AE6:AE9"/>
    <mergeCell ref="AI6:AI9"/>
    <mergeCell ref="AC5:AI5"/>
    <mergeCell ref="U6:U9"/>
    <mergeCell ref="AG7:AG9"/>
    <mergeCell ref="I7:I9"/>
    <mergeCell ref="O6:O9"/>
    <mergeCell ref="J6:J9"/>
    <mergeCell ref="AC6:AC9"/>
    <mergeCell ref="AD6:AD9"/>
    <mergeCell ref="Z6:Z9"/>
    <mergeCell ref="E6:E9"/>
    <mergeCell ref="Z5:AB5"/>
    <mergeCell ref="AB7:AB9"/>
    <mergeCell ref="W7:W9"/>
    <mergeCell ref="T6:T9"/>
    <mergeCell ref="R6:R9"/>
    <mergeCell ref="M7:M9"/>
    <mergeCell ref="P6:P9"/>
    <mergeCell ref="G7:G9"/>
    <mergeCell ref="H7:H9"/>
    <mergeCell ref="A1:J1"/>
    <mergeCell ref="K1:P1"/>
    <mergeCell ref="Y6:Y9"/>
    <mergeCell ref="X7:X9"/>
    <mergeCell ref="L7:L9"/>
    <mergeCell ref="F6:F9"/>
    <mergeCell ref="B5:J5"/>
    <mergeCell ref="V7:V9"/>
    <mergeCell ref="N6:N9"/>
    <mergeCell ref="K2:P2"/>
    <mergeCell ref="A2:J2"/>
    <mergeCell ref="K5:P5"/>
    <mergeCell ref="Q5:Q9"/>
    <mergeCell ref="AA7:AA9"/>
    <mergeCell ref="A5:A9"/>
    <mergeCell ref="B6:B9"/>
    <mergeCell ref="C6:C9"/>
    <mergeCell ref="D6:D9"/>
    <mergeCell ref="S6:S9"/>
    <mergeCell ref="K6:K9"/>
  </mergeCells>
  <conditionalFormatting sqref="A30:A33 A54:A57 A78:A84">
    <cfRule type="cellIs" priority="2" dxfId="6" operator="equal" stopIfTrue="1">
      <formula>"総数"</formula>
    </cfRule>
  </conditionalFormatting>
  <conditionalFormatting sqref="Q30:Q33 Q54:Q57 Q78:Q84">
    <cfRule type="cellIs" priority="1" dxfId="6" operator="equal" stopIfTrue="1">
      <formula>"総数"</formula>
    </cfRule>
  </conditionalFormatting>
  <printOptions/>
  <pageMargins left="0.5905511811023623" right="0.5905511811023623" top="0.7874015748031497" bottom="0.5905511811023623" header="0.5118110236220472" footer="0.5118110236220472"/>
  <pageSetup fitToWidth="0" fitToHeight="1" horizontalDpi="600" verticalDpi="600" orientation="portrait" paperSize="9" scale="99" r:id="rId1"/>
  <ignoredErrors>
    <ignoredError sqref="B25:B27 B32 B49:B50 B51 B56 B64 B66 B72:B75 B79:B80 B8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F1"/>
    </sheetView>
  </sheetViews>
  <sheetFormatPr defaultColWidth="8.875" defaultRowHeight="13.5"/>
  <cols>
    <col min="1" max="1" width="3.625" style="47" customWidth="1"/>
    <col min="2" max="2" width="21.50390625" style="47" customWidth="1"/>
    <col min="3" max="4" width="13.375" style="47" customWidth="1"/>
    <col min="5" max="5" width="13.375" style="49" customWidth="1"/>
    <col min="6" max="6" width="13.375" style="50" customWidth="1"/>
    <col min="7" max="16384" width="8.875" style="47" customWidth="1"/>
  </cols>
  <sheetData>
    <row r="1" spans="1:6" ht="19.5" customHeight="1">
      <c r="A1" s="513" t="s">
        <v>712</v>
      </c>
      <c r="B1" s="513"/>
      <c r="C1" s="513"/>
      <c r="D1" s="513"/>
      <c r="E1" s="513"/>
      <c r="F1" s="513"/>
    </row>
    <row r="2" spans="1:6" ht="19.5" customHeight="1">
      <c r="A2" s="403"/>
      <c r="B2" s="403"/>
      <c r="C2" s="403"/>
      <c r="D2" s="403"/>
      <c r="E2" s="403"/>
      <c r="F2" s="403"/>
    </row>
    <row r="3" spans="1:6" ht="13.5" customHeight="1">
      <c r="A3" s="69" t="s">
        <v>807</v>
      </c>
      <c r="B3" s="69"/>
      <c r="C3" s="405"/>
      <c r="D3" s="405"/>
      <c r="E3" s="406"/>
      <c r="F3" s="69" t="s">
        <v>714</v>
      </c>
    </row>
    <row r="4" spans="1:6" ht="21" customHeight="1">
      <c r="A4" s="533" t="s">
        <v>333</v>
      </c>
      <c r="B4" s="534"/>
      <c r="C4" s="531" t="s">
        <v>495</v>
      </c>
      <c r="D4" s="532"/>
      <c r="E4" s="526" t="s">
        <v>877</v>
      </c>
      <c r="F4" s="527"/>
    </row>
    <row r="5" spans="1:6" ht="12.75" customHeight="1">
      <c r="A5" s="535"/>
      <c r="B5" s="536"/>
      <c r="C5" s="484" t="s">
        <v>843</v>
      </c>
      <c r="D5" s="484" t="s">
        <v>859</v>
      </c>
      <c r="E5" s="528"/>
      <c r="F5" s="529"/>
    </row>
    <row r="6" spans="1:6" ht="12.75" customHeight="1">
      <c r="A6" s="537"/>
      <c r="B6" s="538"/>
      <c r="C6" s="485" t="s">
        <v>842</v>
      </c>
      <c r="D6" s="485" t="s">
        <v>860</v>
      </c>
      <c r="E6" s="230" t="s">
        <v>496</v>
      </c>
      <c r="F6" s="229" t="s">
        <v>497</v>
      </c>
    </row>
    <row r="7" spans="1:6" ht="12" customHeight="1">
      <c r="A7" s="539" t="s">
        <v>698</v>
      </c>
      <c r="B7" s="539"/>
      <c r="C7" s="183">
        <v>5381733</v>
      </c>
      <c r="D7" s="183">
        <v>5224614</v>
      </c>
      <c r="E7" s="184">
        <f>D7-C7</f>
        <v>-157119</v>
      </c>
      <c r="F7" s="185">
        <f aca="true" t="shared" si="0" ref="F7:F38">(D7-C7)/C7*100</f>
        <v>-2.919487087152038</v>
      </c>
    </row>
    <row r="8" spans="1:6" ht="12" customHeight="1">
      <c r="A8" s="530" t="s">
        <v>691</v>
      </c>
      <c r="B8" s="530"/>
      <c r="C8" s="52">
        <f>SUM(C9:C18)</f>
        <v>1952356</v>
      </c>
      <c r="D8" s="52">
        <f>SUM(D9:D18)</f>
        <v>1973395</v>
      </c>
      <c r="E8" s="48">
        <f>SUM(E9:E18)</f>
        <v>21039</v>
      </c>
      <c r="F8" s="138">
        <f t="shared" si="0"/>
        <v>1.0776210895963647</v>
      </c>
    </row>
    <row r="9" spans="1:6" ht="12" customHeight="1">
      <c r="A9" s="380"/>
      <c r="B9" s="373" t="s">
        <v>334</v>
      </c>
      <c r="C9" s="52">
        <v>237627</v>
      </c>
      <c r="D9" s="52">
        <v>248680</v>
      </c>
      <c r="E9" s="48">
        <f aca="true" t="shared" si="1" ref="E9:E52">D9-C9</f>
        <v>11053</v>
      </c>
      <c r="F9" s="138">
        <f t="shared" si="0"/>
        <v>4.6514074579067195</v>
      </c>
    </row>
    <row r="10" spans="1:6" ht="12" customHeight="1">
      <c r="A10" s="380"/>
      <c r="B10" s="373" t="s">
        <v>335</v>
      </c>
      <c r="C10" s="52">
        <v>285321</v>
      </c>
      <c r="D10" s="52">
        <v>289323</v>
      </c>
      <c r="E10" s="48">
        <f t="shared" si="1"/>
        <v>4002</v>
      </c>
      <c r="F10" s="138">
        <f t="shared" si="0"/>
        <v>1.402630721187715</v>
      </c>
    </row>
    <row r="11" spans="1:6" ht="12" customHeight="1">
      <c r="A11" s="380"/>
      <c r="B11" s="373" t="s">
        <v>336</v>
      </c>
      <c r="C11" s="52">
        <v>261912</v>
      </c>
      <c r="D11" s="52">
        <v>265379</v>
      </c>
      <c r="E11" s="48">
        <f t="shared" si="1"/>
        <v>3467</v>
      </c>
      <c r="F11" s="138">
        <f t="shared" si="0"/>
        <v>1.3237270533614345</v>
      </c>
    </row>
    <row r="12" spans="1:6" ht="12" customHeight="1">
      <c r="A12" s="380"/>
      <c r="B12" s="373" t="s">
        <v>337</v>
      </c>
      <c r="C12" s="52">
        <v>209584</v>
      </c>
      <c r="D12" s="52">
        <v>211835</v>
      </c>
      <c r="E12" s="48">
        <f t="shared" si="1"/>
        <v>2251</v>
      </c>
      <c r="F12" s="138">
        <f t="shared" si="0"/>
        <v>1.0740323688831208</v>
      </c>
    </row>
    <row r="13" spans="1:6" ht="12" customHeight="1">
      <c r="A13" s="380"/>
      <c r="B13" s="373" t="s">
        <v>338</v>
      </c>
      <c r="C13" s="52">
        <v>218652</v>
      </c>
      <c r="D13" s="52">
        <v>225298</v>
      </c>
      <c r="E13" s="48">
        <f t="shared" si="1"/>
        <v>6646</v>
      </c>
      <c r="F13" s="138">
        <f t="shared" si="0"/>
        <v>3.039533139417888</v>
      </c>
    </row>
    <row r="14" spans="1:6" ht="12" customHeight="1">
      <c r="A14" s="380"/>
      <c r="B14" s="373" t="s">
        <v>339</v>
      </c>
      <c r="C14" s="52">
        <v>141190</v>
      </c>
      <c r="D14" s="52">
        <v>135777</v>
      </c>
      <c r="E14" s="48">
        <f t="shared" si="1"/>
        <v>-5413</v>
      </c>
      <c r="F14" s="138">
        <f t="shared" si="0"/>
        <v>-3.833840923578157</v>
      </c>
    </row>
    <row r="15" spans="1:6" ht="12" customHeight="1">
      <c r="A15" s="380"/>
      <c r="B15" s="373" t="s">
        <v>340</v>
      </c>
      <c r="C15" s="52">
        <v>213578</v>
      </c>
      <c r="D15" s="52">
        <v>217040</v>
      </c>
      <c r="E15" s="48">
        <f t="shared" si="1"/>
        <v>3462</v>
      </c>
      <c r="F15" s="138">
        <f t="shared" si="0"/>
        <v>1.6209534689902518</v>
      </c>
    </row>
    <row r="16" spans="1:6" ht="12" customHeight="1">
      <c r="A16" s="380"/>
      <c r="B16" s="373" t="s">
        <v>341</v>
      </c>
      <c r="C16" s="52">
        <v>127767</v>
      </c>
      <c r="D16" s="52">
        <v>125083</v>
      </c>
      <c r="E16" s="48">
        <f t="shared" si="1"/>
        <v>-2684</v>
      </c>
      <c r="F16" s="138">
        <f t="shared" si="0"/>
        <v>-2.1006989285183186</v>
      </c>
    </row>
    <row r="17" spans="1:6" ht="12" customHeight="1">
      <c r="A17" s="380"/>
      <c r="B17" s="373" t="s">
        <v>342</v>
      </c>
      <c r="C17" s="52">
        <v>140999</v>
      </c>
      <c r="D17" s="52">
        <v>142625</v>
      </c>
      <c r="E17" s="48">
        <f t="shared" si="1"/>
        <v>1626</v>
      </c>
      <c r="F17" s="138">
        <f t="shared" si="0"/>
        <v>1.1531996680827523</v>
      </c>
    </row>
    <row r="18" spans="1:6" ht="12" customHeight="1">
      <c r="A18" s="381"/>
      <c r="B18" s="382" t="s">
        <v>343</v>
      </c>
      <c r="C18" s="100">
        <v>115726</v>
      </c>
      <c r="D18" s="100">
        <v>112355</v>
      </c>
      <c r="E18" s="271">
        <f t="shared" si="1"/>
        <v>-3371</v>
      </c>
      <c r="F18" s="272">
        <f t="shared" si="0"/>
        <v>-2.91291498885298</v>
      </c>
    </row>
    <row r="19" spans="1:6" ht="12" customHeight="1">
      <c r="A19" s="530" t="s">
        <v>358</v>
      </c>
      <c r="B19" s="530"/>
      <c r="C19" s="52">
        <v>120636</v>
      </c>
      <c r="D19" s="52">
        <v>121056</v>
      </c>
      <c r="E19" s="48">
        <f t="shared" si="1"/>
        <v>420</v>
      </c>
      <c r="F19" s="138">
        <f t="shared" si="0"/>
        <v>0.34815477966776087</v>
      </c>
    </row>
    <row r="20" spans="1:6" ht="12" customHeight="1">
      <c r="A20" s="530" t="s">
        <v>365</v>
      </c>
      <c r="B20" s="530"/>
      <c r="C20" s="52">
        <v>95648</v>
      </c>
      <c r="D20" s="52">
        <v>97950</v>
      </c>
      <c r="E20" s="48">
        <f t="shared" si="1"/>
        <v>2302</v>
      </c>
      <c r="F20" s="138">
        <f t="shared" si="0"/>
        <v>2.4067413850786217</v>
      </c>
    </row>
    <row r="21" spans="1:6" ht="12" customHeight="1">
      <c r="A21" s="530" t="s">
        <v>372</v>
      </c>
      <c r="B21" s="530"/>
      <c r="C21" s="52">
        <v>69702</v>
      </c>
      <c r="D21" s="52">
        <v>70331</v>
      </c>
      <c r="E21" s="48">
        <f t="shared" si="1"/>
        <v>629</v>
      </c>
      <c r="F21" s="138">
        <f t="shared" si="0"/>
        <v>0.9024131301827781</v>
      </c>
    </row>
    <row r="22" spans="1:6" s="37" customFormat="1" ht="12" customHeight="1">
      <c r="A22" s="530" t="s">
        <v>374</v>
      </c>
      <c r="B22" s="530"/>
      <c r="C22" s="52">
        <v>59064</v>
      </c>
      <c r="D22" s="52">
        <v>58171</v>
      </c>
      <c r="E22" s="48">
        <f t="shared" si="1"/>
        <v>-893</v>
      </c>
      <c r="F22" s="138">
        <f t="shared" si="0"/>
        <v>-1.511919274007856</v>
      </c>
    </row>
    <row r="23" spans="1:6" ht="12" customHeight="1">
      <c r="A23" s="530" t="s">
        <v>375</v>
      </c>
      <c r="B23" s="530"/>
      <c r="C23" s="52">
        <v>57436</v>
      </c>
      <c r="D23" s="52">
        <v>56869</v>
      </c>
      <c r="E23" s="48">
        <f t="shared" si="1"/>
        <v>-567</v>
      </c>
      <c r="F23" s="138">
        <f t="shared" si="0"/>
        <v>-0.9871857371683266</v>
      </c>
    </row>
    <row r="24" spans="1:6" ht="12" customHeight="1">
      <c r="A24" s="530" t="s">
        <v>344</v>
      </c>
      <c r="B24" s="530"/>
      <c r="C24" s="52">
        <v>265979</v>
      </c>
      <c r="D24" s="52">
        <v>251084</v>
      </c>
      <c r="E24" s="48">
        <f t="shared" si="1"/>
        <v>-14895</v>
      </c>
      <c r="F24" s="138">
        <f t="shared" si="0"/>
        <v>-5.600066170637532</v>
      </c>
    </row>
    <row r="25" spans="1:6" ht="12" customHeight="1">
      <c r="A25" s="530" t="s">
        <v>524</v>
      </c>
      <c r="B25" s="530"/>
      <c r="C25" s="52">
        <v>46390</v>
      </c>
      <c r="D25" s="52">
        <v>44302</v>
      </c>
      <c r="E25" s="48">
        <f t="shared" si="1"/>
        <v>-2088</v>
      </c>
      <c r="F25" s="138">
        <f t="shared" si="0"/>
        <v>-4.500970036645828</v>
      </c>
    </row>
    <row r="26" spans="1:6" ht="12" customHeight="1">
      <c r="A26" s="530" t="s">
        <v>345</v>
      </c>
      <c r="B26" s="530"/>
      <c r="C26" s="52">
        <v>121924</v>
      </c>
      <c r="D26" s="52">
        <v>111299</v>
      </c>
      <c r="E26" s="48">
        <f t="shared" si="1"/>
        <v>-10625</v>
      </c>
      <c r="F26" s="138">
        <f t="shared" si="0"/>
        <v>-8.714445064138316</v>
      </c>
    </row>
    <row r="27" spans="1:6" ht="12" customHeight="1">
      <c r="A27" s="530" t="s">
        <v>350</v>
      </c>
      <c r="B27" s="530"/>
      <c r="C27" s="52">
        <v>8843</v>
      </c>
      <c r="D27" s="52">
        <v>7334</v>
      </c>
      <c r="E27" s="48">
        <f t="shared" si="1"/>
        <v>-1509</v>
      </c>
      <c r="F27" s="138">
        <f t="shared" si="0"/>
        <v>-17.06434467940744</v>
      </c>
    </row>
    <row r="28" spans="1:6" ht="12" customHeight="1">
      <c r="A28" s="530" t="s">
        <v>351</v>
      </c>
      <c r="B28" s="530"/>
      <c r="C28" s="52">
        <v>84499</v>
      </c>
      <c r="D28" s="52">
        <v>79306</v>
      </c>
      <c r="E28" s="48">
        <f t="shared" si="1"/>
        <v>-5193</v>
      </c>
      <c r="F28" s="138">
        <f t="shared" si="0"/>
        <v>-6.145634859584137</v>
      </c>
    </row>
    <row r="29" spans="1:6" ht="12" customHeight="1">
      <c r="A29" s="530" t="s">
        <v>356</v>
      </c>
      <c r="B29" s="530"/>
      <c r="C29" s="52">
        <v>23035</v>
      </c>
      <c r="D29" s="52">
        <v>20413</v>
      </c>
      <c r="E29" s="48">
        <f t="shared" si="1"/>
        <v>-2622</v>
      </c>
      <c r="F29" s="138">
        <f t="shared" si="0"/>
        <v>-11.38267853266768</v>
      </c>
    </row>
    <row r="30" spans="1:6" ht="12" customHeight="1">
      <c r="A30" s="530" t="s">
        <v>357</v>
      </c>
      <c r="B30" s="530"/>
      <c r="C30" s="52">
        <v>14676</v>
      </c>
      <c r="D30" s="52">
        <v>12555</v>
      </c>
      <c r="E30" s="48">
        <f t="shared" si="1"/>
        <v>-2121</v>
      </c>
      <c r="F30" s="138">
        <f t="shared" si="0"/>
        <v>-14.45216680294358</v>
      </c>
    </row>
    <row r="31" spans="1:6" ht="12" customHeight="1">
      <c r="A31" s="530" t="s">
        <v>359</v>
      </c>
      <c r="B31" s="530"/>
      <c r="C31" s="52">
        <v>11105</v>
      </c>
      <c r="D31" s="52">
        <v>9698</v>
      </c>
      <c r="E31" s="48">
        <f t="shared" si="1"/>
        <v>-1407</v>
      </c>
      <c r="F31" s="138">
        <f t="shared" si="0"/>
        <v>-12.669968482665467</v>
      </c>
    </row>
    <row r="32" spans="1:6" ht="12" customHeight="1">
      <c r="A32" s="530" t="s">
        <v>363</v>
      </c>
      <c r="B32" s="530"/>
      <c r="C32" s="52">
        <v>9076</v>
      </c>
      <c r="D32" s="52">
        <v>8040</v>
      </c>
      <c r="E32" s="48">
        <f t="shared" si="1"/>
        <v>-1036</v>
      </c>
      <c r="F32" s="138">
        <f t="shared" si="0"/>
        <v>-11.41472014103129</v>
      </c>
    </row>
    <row r="33" spans="1:6" ht="12" customHeight="1">
      <c r="A33" s="530" t="s">
        <v>366</v>
      </c>
      <c r="B33" s="530"/>
      <c r="C33" s="52">
        <v>41192</v>
      </c>
      <c r="D33" s="52">
        <v>39490</v>
      </c>
      <c r="E33" s="48">
        <f t="shared" si="1"/>
        <v>-1702</v>
      </c>
      <c r="F33" s="138">
        <f t="shared" si="0"/>
        <v>-4.131870266071082</v>
      </c>
    </row>
    <row r="34" spans="1:6" ht="12" customHeight="1">
      <c r="A34" s="530" t="s">
        <v>367</v>
      </c>
      <c r="B34" s="530"/>
      <c r="C34" s="52">
        <v>17694</v>
      </c>
      <c r="D34" s="52">
        <v>16486</v>
      </c>
      <c r="E34" s="48">
        <f t="shared" si="1"/>
        <v>-1208</v>
      </c>
      <c r="F34" s="138">
        <f t="shared" si="0"/>
        <v>-6.827173053012321</v>
      </c>
    </row>
    <row r="35" spans="1:6" ht="12" customHeight="1">
      <c r="A35" s="530" t="s">
        <v>368</v>
      </c>
      <c r="B35" s="530"/>
      <c r="C35" s="52">
        <v>3585</v>
      </c>
      <c r="D35" s="52">
        <v>2989</v>
      </c>
      <c r="E35" s="48">
        <f t="shared" si="1"/>
        <v>-596</v>
      </c>
      <c r="F35" s="138">
        <f t="shared" si="0"/>
        <v>-16.624825662482568</v>
      </c>
    </row>
    <row r="36" spans="1:6" ht="12" customHeight="1">
      <c r="A36" s="530" t="s">
        <v>369</v>
      </c>
      <c r="B36" s="530"/>
      <c r="C36" s="52">
        <v>21909</v>
      </c>
      <c r="D36" s="52">
        <v>20039</v>
      </c>
      <c r="E36" s="48">
        <f t="shared" si="1"/>
        <v>-1870</v>
      </c>
      <c r="F36" s="138">
        <f t="shared" si="0"/>
        <v>-8.53530512574741</v>
      </c>
    </row>
    <row r="37" spans="1:6" ht="12" customHeight="1">
      <c r="A37" s="530" t="s">
        <v>346</v>
      </c>
      <c r="B37" s="530"/>
      <c r="C37" s="52">
        <v>339605</v>
      </c>
      <c r="D37" s="52">
        <v>329306</v>
      </c>
      <c r="E37" s="48">
        <f t="shared" si="1"/>
        <v>-10299</v>
      </c>
      <c r="F37" s="138">
        <f t="shared" si="0"/>
        <v>-3.032640862178119</v>
      </c>
    </row>
    <row r="38" spans="1:6" ht="12" customHeight="1">
      <c r="A38" s="530" t="s">
        <v>361</v>
      </c>
      <c r="B38" s="530"/>
      <c r="C38" s="52">
        <v>19914</v>
      </c>
      <c r="D38" s="52">
        <v>17858</v>
      </c>
      <c r="E38" s="48">
        <f t="shared" si="1"/>
        <v>-2056</v>
      </c>
      <c r="F38" s="138">
        <f t="shared" si="0"/>
        <v>-10.324394898061664</v>
      </c>
    </row>
    <row r="39" spans="1:6" ht="12" customHeight="1">
      <c r="A39" s="530" t="s">
        <v>362</v>
      </c>
      <c r="B39" s="530"/>
      <c r="C39" s="52">
        <v>29048</v>
      </c>
      <c r="D39" s="52">
        <v>27282</v>
      </c>
      <c r="E39" s="48">
        <f t="shared" si="1"/>
        <v>-1766</v>
      </c>
      <c r="F39" s="138">
        <f aca="true" t="shared" si="2" ref="F39:F61">(D39-C39)/C39*100</f>
        <v>-6.079592398788212</v>
      </c>
    </row>
    <row r="40" spans="1:6" ht="12" customHeight="1">
      <c r="A40" s="530" t="s">
        <v>370</v>
      </c>
      <c r="B40" s="530"/>
      <c r="C40" s="52">
        <v>22936</v>
      </c>
      <c r="D40" s="52">
        <v>21131</v>
      </c>
      <c r="E40" s="48">
        <f t="shared" si="1"/>
        <v>-1805</v>
      </c>
      <c r="F40" s="138">
        <f t="shared" si="2"/>
        <v>-7.869724450645274</v>
      </c>
    </row>
    <row r="41" spans="1:6" ht="12" customHeight="1">
      <c r="A41" s="530" t="s">
        <v>353</v>
      </c>
      <c r="B41" s="530"/>
      <c r="C41" s="52">
        <v>22221</v>
      </c>
      <c r="D41" s="52">
        <v>20114</v>
      </c>
      <c r="E41" s="48">
        <f t="shared" si="1"/>
        <v>-2107</v>
      </c>
      <c r="F41" s="138">
        <f t="shared" si="2"/>
        <v>-9.482021511183115</v>
      </c>
    </row>
    <row r="42" spans="1:6" ht="12" customHeight="1">
      <c r="A42" s="530" t="s">
        <v>355</v>
      </c>
      <c r="B42" s="530"/>
      <c r="C42" s="52">
        <v>36380</v>
      </c>
      <c r="D42" s="52">
        <v>33563</v>
      </c>
      <c r="E42" s="48">
        <f t="shared" si="1"/>
        <v>-2817</v>
      </c>
      <c r="F42" s="138">
        <f t="shared" si="2"/>
        <v>-7.7432655305112705</v>
      </c>
    </row>
    <row r="43" spans="1:6" ht="12" customHeight="1">
      <c r="A43" s="530" t="s">
        <v>349</v>
      </c>
      <c r="B43" s="530"/>
      <c r="C43" s="52">
        <v>121226</v>
      </c>
      <c r="D43" s="52">
        <v>115480</v>
      </c>
      <c r="E43" s="48">
        <f t="shared" si="1"/>
        <v>-5746</v>
      </c>
      <c r="F43" s="138">
        <f t="shared" si="2"/>
        <v>-4.739907280616369</v>
      </c>
    </row>
    <row r="44" spans="1:6" ht="12" customHeight="1">
      <c r="A44" s="530" t="s">
        <v>352</v>
      </c>
      <c r="B44" s="530"/>
      <c r="C44" s="52">
        <v>39077</v>
      </c>
      <c r="D44" s="52">
        <v>35759</v>
      </c>
      <c r="E44" s="48">
        <f t="shared" si="1"/>
        <v>-3318</v>
      </c>
      <c r="F44" s="138">
        <f t="shared" si="2"/>
        <v>-8.490928167464237</v>
      </c>
    </row>
    <row r="45" spans="1:6" ht="12" customHeight="1">
      <c r="A45" s="530" t="s">
        <v>360</v>
      </c>
      <c r="B45" s="530"/>
      <c r="C45" s="52">
        <v>23109</v>
      </c>
      <c r="D45" s="52">
        <v>21215</v>
      </c>
      <c r="E45" s="48">
        <f t="shared" si="1"/>
        <v>-1894</v>
      </c>
      <c r="F45" s="138">
        <f t="shared" si="2"/>
        <v>-8.195940975377559</v>
      </c>
    </row>
    <row r="46" spans="1:6" ht="12" customHeight="1">
      <c r="A46" s="530" t="s">
        <v>347</v>
      </c>
      <c r="B46" s="530"/>
      <c r="C46" s="52">
        <v>88564</v>
      </c>
      <c r="D46" s="52">
        <v>82383</v>
      </c>
      <c r="E46" s="48">
        <f t="shared" si="1"/>
        <v>-6181</v>
      </c>
      <c r="F46" s="138">
        <f t="shared" si="2"/>
        <v>-6.9791337337970285</v>
      </c>
    </row>
    <row r="47" spans="1:6" ht="12" customHeight="1">
      <c r="A47" s="530" t="s">
        <v>354</v>
      </c>
      <c r="B47" s="530"/>
      <c r="C47" s="52">
        <v>172737</v>
      </c>
      <c r="D47" s="52">
        <v>170113</v>
      </c>
      <c r="E47" s="48">
        <f t="shared" si="1"/>
        <v>-2624</v>
      </c>
      <c r="F47" s="138">
        <f t="shared" si="2"/>
        <v>-1.5190723469783542</v>
      </c>
    </row>
    <row r="48" spans="1:6" ht="12" customHeight="1">
      <c r="A48" s="530" t="s">
        <v>371</v>
      </c>
      <c r="B48" s="530"/>
      <c r="C48" s="52">
        <v>49625</v>
      </c>
      <c r="D48" s="52">
        <v>46391</v>
      </c>
      <c r="E48" s="48">
        <f t="shared" si="1"/>
        <v>-3234</v>
      </c>
      <c r="F48" s="138">
        <f t="shared" si="2"/>
        <v>-6.516876574307305</v>
      </c>
    </row>
    <row r="49" spans="1:6" ht="12" customHeight="1">
      <c r="A49" s="530" t="s">
        <v>373</v>
      </c>
      <c r="B49" s="530"/>
      <c r="C49" s="52">
        <v>34995</v>
      </c>
      <c r="D49" s="52">
        <v>32826</v>
      </c>
      <c r="E49" s="48">
        <f t="shared" si="1"/>
        <v>-2169</v>
      </c>
      <c r="F49" s="138">
        <f t="shared" si="2"/>
        <v>-6.198028289755679</v>
      </c>
    </row>
    <row r="50" spans="1:6" ht="12" customHeight="1">
      <c r="A50" s="530" t="s">
        <v>348</v>
      </c>
      <c r="B50" s="530"/>
      <c r="C50" s="52">
        <v>169327</v>
      </c>
      <c r="D50" s="52">
        <v>166536</v>
      </c>
      <c r="E50" s="48">
        <f t="shared" si="1"/>
        <v>-2791</v>
      </c>
      <c r="F50" s="138">
        <f t="shared" si="2"/>
        <v>-1.648289995098242</v>
      </c>
    </row>
    <row r="51" spans="1:6" s="65" customFormat="1" ht="12" customHeight="1">
      <c r="A51" s="541" t="s">
        <v>119</v>
      </c>
      <c r="B51" s="541"/>
      <c r="C51" s="42">
        <v>174742</v>
      </c>
      <c r="D51" s="42">
        <v>165077</v>
      </c>
      <c r="E51" s="43">
        <f t="shared" si="1"/>
        <v>-9665</v>
      </c>
      <c r="F51" s="139">
        <f t="shared" si="2"/>
        <v>-5.53101143399984</v>
      </c>
    </row>
    <row r="52" spans="1:6" ht="12" customHeight="1">
      <c r="A52" s="530" t="s">
        <v>364</v>
      </c>
      <c r="B52" s="530"/>
      <c r="C52" s="52">
        <v>26917</v>
      </c>
      <c r="D52" s="52">
        <v>24636</v>
      </c>
      <c r="E52" s="48">
        <f t="shared" si="1"/>
        <v>-2281</v>
      </c>
      <c r="F52" s="138">
        <f t="shared" si="2"/>
        <v>-8.474198461938553</v>
      </c>
    </row>
    <row r="53" spans="1:6" ht="12" customHeight="1">
      <c r="A53" s="540" t="s">
        <v>525</v>
      </c>
      <c r="B53" s="540"/>
      <c r="C53" s="51">
        <f>SUM(C54:C61)</f>
        <v>236516</v>
      </c>
      <c r="D53" s="51">
        <f>SUM(D54:D61)</f>
        <v>222613</v>
      </c>
      <c r="E53" s="46">
        <f>SUM(E54:E61)</f>
        <v>-13903</v>
      </c>
      <c r="F53" s="137">
        <f t="shared" si="2"/>
        <v>-5.878249251636253</v>
      </c>
    </row>
    <row r="54" spans="1:6" s="40" customFormat="1" ht="12" customHeight="1">
      <c r="A54" s="372"/>
      <c r="B54" s="372" t="s">
        <v>461</v>
      </c>
      <c r="C54" s="42">
        <v>174742</v>
      </c>
      <c r="D54" s="42">
        <v>165077</v>
      </c>
      <c r="E54" s="43">
        <f aca="true" t="shared" si="3" ref="E54:E61">D54-C54</f>
        <v>-9665</v>
      </c>
      <c r="F54" s="139">
        <f t="shared" si="2"/>
        <v>-5.53101143399984</v>
      </c>
    </row>
    <row r="55" spans="1:6" ht="12" customHeight="1">
      <c r="A55" s="373"/>
      <c r="B55" s="373" t="s">
        <v>376</v>
      </c>
      <c r="C55" s="52">
        <v>19833</v>
      </c>
      <c r="D55" s="52">
        <v>19105</v>
      </c>
      <c r="E55" s="48">
        <f t="shared" si="3"/>
        <v>-728</v>
      </c>
      <c r="F55" s="138">
        <f t="shared" si="2"/>
        <v>-3.670649926889528</v>
      </c>
    </row>
    <row r="56" spans="1:6" ht="12" customHeight="1">
      <c r="A56" s="373"/>
      <c r="B56" s="373" t="s">
        <v>377</v>
      </c>
      <c r="C56" s="52">
        <v>9778</v>
      </c>
      <c r="D56" s="52">
        <v>8892</v>
      </c>
      <c r="E56" s="48">
        <f t="shared" si="3"/>
        <v>-886</v>
      </c>
      <c r="F56" s="138">
        <f t="shared" si="2"/>
        <v>-9.061157700961342</v>
      </c>
    </row>
    <row r="57" spans="1:6" ht="12" customHeight="1">
      <c r="A57" s="373"/>
      <c r="B57" s="373" t="s">
        <v>378</v>
      </c>
      <c r="C57" s="52">
        <v>6061</v>
      </c>
      <c r="D57" s="52">
        <v>5507</v>
      </c>
      <c r="E57" s="48">
        <f t="shared" si="3"/>
        <v>-554</v>
      </c>
      <c r="F57" s="138">
        <f t="shared" si="2"/>
        <v>-9.140405873618215</v>
      </c>
    </row>
    <row r="58" spans="1:6" ht="12" customHeight="1">
      <c r="A58" s="373"/>
      <c r="B58" s="373" t="s">
        <v>379</v>
      </c>
      <c r="C58" s="52">
        <v>7742</v>
      </c>
      <c r="D58" s="52">
        <v>7230</v>
      </c>
      <c r="E58" s="48">
        <f t="shared" si="3"/>
        <v>-512</v>
      </c>
      <c r="F58" s="138">
        <f t="shared" si="2"/>
        <v>-6.613278222681478</v>
      </c>
    </row>
    <row r="59" spans="1:6" ht="12" customHeight="1">
      <c r="A59" s="373"/>
      <c r="B59" s="373" t="s">
        <v>380</v>
      </c>
      <c r="C59" s="52">
        <v>7758</v>
      </c>
      <c r="D59" s="52">
        <v>6955</v>
      </c>
      <c r="E59" s="48">
        <f t="shared" si="3"/>
        <v>-803</v>
      </c>
      <c r="F59" s="138">
        <f t="shared" si="2"/>
        <v>-10.350605826243878</v>
      </c>
    </row>
    <row r="60" spans="1:6" ht="12" customHeight="1">
      <c r="A60" s="373"/>
      <c r="B60" s="373" t="s">
        <v>381</v>
      </c>
      <c r="C60" s="52">
        <v>2534</v>
      </c>
      <c r="D60" s="52">
        <v>2558</v>
      </c>
      <c r="E60" s="48">
        <f t="shared" si="3"/>
        <v>24</v>
      </c>
      <c r="F60" s="138">
        <f t="shared" si="2"/>
        <v>0.9471191791633782</v>
      </c>
    </row>
    <row r="61" spans="1:6" ht="12" customHeight="1">
      <c r="A61" s="376"/>
      <c r="B61" s="376" t="s">
        <v>382</v>
      </c>
      <c r="C61" s="72">
        <v>8068</v>
      </c>
      <c r="D61" s="72">
        <v>7289</v>
      </c>
      <c r="E61" s="164">
        <f t="shared" si="3"/>
        <v>-779</v>
      </c>
      <c r="F61" s="165">
        <f t="shared" si="2"/>
        <v>-9.655428854734755</v>
      </c>
    </row>
    <row r="62" ht="13.5" customHeight="1">
      <c r="A62" s="37"/>
    </row>
    <row r="63" ht="12">
      <c r="C63" s="73"/>
    </row>
    <row r="64" ht="12">
      <c r="C64" s="73"/>
    </row>
    <row r="65" ht="12">
      <c r="D65" s="73"/>
    </row>
  </sheetData>
  <sheetProtection/>
  <mergeCells count="41">
    <mergeCell ref="A53:B53"/>
    <mergeCell ref="A52:B52"/>
    <mergeCell ref="A50:B50"/>
    <mergeCell ref="A49:B49"/>
    <mergeCell ref="A42:B42"/>
    <mergeCell ref="A28:B28"/>
    <mergeCell ref="A47:B47"/>
    <mergeCell ref="A48:B48"/>
    <mergeCell ref="A46:B46"/>
    <mergeCell ref="A51:B51"/>
    <mergeCell ref="A45:B45"/>
    <mergeCell ref="A39:B39"/>
    <mergeCell ref="A44:B44"/>
    <mergeCell ref="A43:B43"/>
    <mergeCell ref="A32:B32"/>
    <mergeCell ref="A40:B40"/>
    <mergeCell ref="A37:B37"/>
    <mergeCell ref="A29:B29"/>
    <mergeCell ref="A41:B41"/>
    <mergeCell ref="A38:B38"/>
    <mergeCell ref="A34:B34"/>
    <mergeCell ref="A31:B31"/>
    <mergeCell ref="A33:B33"/>
    <mergeCell ref="A35:B35"/>
    <mergeCell ref="A36:B36"/>
    <mergeCell ref="A23:B23"/>
    <mergeCell ref="A26:B26"/>
    <mergeCell ref="A19:B19"/>
    <mergeCell ref="A7:B7"/>
    <mergeCell ref="A8:B8"/>
    <mergeCell ref="A20:B20"/>
    <mergeCell ref="E4:F5"/>
    <mergeCell ref="A30:B30"/>
    <mergeCell ref="A27:B27"/>
    <mergeCell ref="A21:B21"/>
    <mergeCell ref="A22:B22"/>
    <mergeCell ref="A1:F1"/>
    <mergeCell ref="A25:B25"/>
    <mergeCell ref="C4:D4"/>
    <mergeCell ref="A4:B6"/>
    <mergeCell ref="A24:B2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8"/>
  <sheetViews>
    <sheetView showGridLines="0" zoomScalePageLayoutView="0" workbookViewId="0" topLeftCell="A1">
      <pane ySplit="4" topLeftCell="A5" activePane="bottomLeft" state="frozen"/>
      <selection pane="topLeft" activeCell="A1" sqref="A1:G1"/>
      <selection pane="bottomLeft" activeCell="A1" sqref="A1:H1"/>
    </sheetView>
  </sheetViews>
  <sheetFormatPr defaultColWidth="8.875" defaultRowHeight="13.5"/>
  <cols>
    <col min="1" max="1" width="14.125" style="2" customWidth="1"/>
    <col min="2" max="3" width="10.625" style="54" customWidth="1"/>
    <col min="4" max="4" width="10.625" style="55" customWidth="1"/>
    <col min="5" max="5" width="14.125" style="3" customWidth="1"/>
    <col min="6" max="8" width="10.625" style="3" customWidth="1"/>
    <col min="9" max="9" width="8.875" style="3" customWidth="1"/>
    <col min="10" max="10" width="13.50390625" style="2" customWidth="1"/>
    <col min="11" max="12" width="9.125" style="54" customWidth="1"/>
    <col min="13" max="13" width="9.125" style="55" customWidth="1"/>
    <col min="14" max="14" width="13.50390625" style="3" customWidth="1"/>
    <col min="15" max="17" width="9.125" style="3" customWidth="1"/>
    <col min="18" max="18" width="8.875" style="3" customWidth="1"/>
    <col min="19" max="19" width="13.50390625" style="2" customWidth="1"/>
    <col min="20" max="21" width="9.125" style="54" customWidth="1"/>
    <col min="22" max="22" width="9.125" style="55" customWidth="1"/>
    <col min="23" max="23" width="13.50390625" style="3" customWidth="1"/>
    <col min="24" max="26" width="9.125" style="3" customWidth="1"/>
    <col min="27" max="27" width="8.875" style="3" customWidth="1"/>
    <col min="28" max="28" width="13.50390625" style="2" customWidth="1"/>
    <col min="29" max="30" width="9.125" style="54" customWidth="1"/>
    <col min="31" max="31" width="9.125" style="55" customWidth="1"/>
    <col min="32" max="32" width="13.50390625" style="3" customWidth="1"/>
    <col min="33" max="35" width="9.125" style="3" customWidth="1"/>
    <col min="36" max="16384" width="8.875" style="3" customWidth="1"/>
  </cols>
  <sheetData>
    <row r="1" spans="1:35" ht="19.5" customHeight="1">
      <c r="A1" s="542" t="s">
        <v>77</v>
      </c>
      <c r="B1" s="542"/>
      <c r="C1" s="542"/>
      <c r="D1" s="542"/>
      <c r="E1" s="542"/>
      <c r="F1" s="542"/>
      <c r="G1" s="542"/>
      <c r="H1" s="542"/>
      <c r="J1" s="542"/>
      <c r="K1" s="542"/>
      <c r="L1" s="542"/>
      <c r="M1" s="542"/>
      <c r="N1" s="542"/>
      <c r="O1" s="542"/>
      <c r="P1" s="542"/>
      <c r="Q1" s="542"/>
      <c r="S1" s="542"/>
      <c r="T1" s="542"/>
      <c r="U1" s="542"/>
      <c r="V1" s="542"/>
      <c r="W1" s="542"/>
      <c r="X1" s="542"/>
      <c r="Y1" s="542"/>
      <c r="Z1" s="542"/>
      <c r="AB1" s="542"/>
      <c r="AC1" s="542"/>
      <c r="AD1" s="542"/>
      <c r="AE1" s="542"/>
      <c r="AF1" s="542"/>
      <c r="AG1" s="542"/>
      <c r="AH1" s="542"/>
      <c r="AI1" s="542"/>
    </row>
    <row r="2" spans="1:35" ht="19.5" customHeight="1">
      <c r="A2" s="56"/>
      <c r="B2" s="56"/>
      <c r="C2" s="56"/>
      <c r="D2" s="56"/>
      <c r="E2" s="56"/>
      <c r="F2" s="56"/>
      <c r="G2" s="56"/>
      <c r="H2" s="56"/>
      <c r="J2" s="56"/>
      <c r="K2" s="56"/>
      <c r="L2" s="56"/>
      <c r="M2" s="56"/>
      <c r="N2" s="56"/>
      <c r="O2" s="56"/>
      <c r="P2" s="56"/>
      <c r="Q2" s="56"/>
      <c r="S2" s="56"/>
      <c r="T2" s="56"/>
      <c r="U2" s="56"/>
      <c r="V2" s="56"/>
      <c r="W2" s="56"/>
      <c r="X2" s="56"/>
      <c r="Y2" s="56"/>
      <c r="Z2" s="56"/>
      <c r="AB2" s="56"/>
      <c r="AC2" s="56"/>
      <c r="AD2" s="56"/>
      <c r="AE2" s="56"/>
      <c r="AF2" s="56"/>
      <c r="AG2" s="56"/>
      <c r="AH2" s="56"/>
      <c r="AI2" s="56"/>
    </row>
    <row r="3" spans="1:8" ht="13.5" customHeight="1">
      <c r="A3" s="37" t="s">
        <v>806</v>
      </c>
      <c r="B3" s="58"/>
      <c r="C3" s="57"/>
      <c r="D3" s="57"/>
      <c r="E3" s="38"/>
      <c r="F3" s="38"/>
      <c r="G3" s="38"/>
      <c r="H3" s="36" t="s">
        <v>861</v>
      </c>
    </row>
    <row r="4" spans="1:31" s="214" customFormat="1" ht="13.5" customHeight="1">
      <c r="A4" s="218" t="s">
        <v>498</v>
      </c>
      <c r="B4" s="225" t="s">
        <v>83</v>
      </c>
      <c r="C4" s="212" t="s">
        <v>197</v>
      </c>
      <c r="D4" s="213" t="s">
        <v>198</v>
      </c>
      <c r="E4" s="219" t="s">
        <v>498</v>
      </c>
      <c r="F4" s="225" t="s">
        <v>83</v>
      </c>
      <c r="G4" s="212" t="s">
        <v>197</v>
      </c>
      <c r="H4" s="213" t="s">
        <v>198</v>
      </c>
      <c r="J4" s="2"/>
      <c r="K4" s="54"/>
      <c r="L4" s="54"/>
      <c r="M4" s="55"/>
      <c r="S4" s="2"/>
      <c r="T4" s="54"/>
      <c r="U4" s="54"/>
      <c r="V4" s="55"/>
      <c r="AB4" s="2"/>
      <c r="AC4" s="54"/>
      <c r="AD4" s="54"/>
      <c r="AE4" s="55"/>
    </row>
    <row r="5" spans="1:31" s="214" customFormat="1" ht="1.5" customHeight="1">
      <c r="A5" s="211"/>
      <c r="B5" s="209"/>
      <c r="C5" s="209"/>
      <c r="D5" s="210"/>
      <c r="E5" s="216"/>
      <c r="F5" s="209"/>
      <c r="G5" s="209"/>
      <c r="H5" s="217"/>
      <c r="J5" s="2"/>
      <c r="K5" s="54"/>
      <c r="L5" s="54"/>
      <c r="M5" s="55"/>
      <c r="S5" s="2"/>
      <c r="T5" s="54"/>
      <c r="U5" s="54"/>
      <c r="V5" s="55"/>
      <c r="AB5" s="2"/>
      <c r="AC5" s="54"/>
      <c r="AD5" s="54"/>
      <c r="AE5" s="55"/>
    </row>
    <row r="6" spans="1:31" s="214" customFormat="1" ht="9.75" customHeight="1">
      <c r="A6" s="393" t="s">
        <v>709</v>
      </c>
      <c r="B6" s="61">
        <f>SUM(C6:D6)</f>
        <v>165077</v>
      </c>
      <c r="C6" s="61">
        <f>SUM(C8,C15,C22,C29,C36,C43,C50,C57,C64,C71,C77,G8,G15,G22,G29,G36,G43,G50,G57,G64,G71,G73)</f>
        <v>77506</v>
      </c>
      <c r="D6" s="61">
        <f>SUM(D8,D15,D22,D29,D36,D43,D50,D57,D64,D71,D77,H8,H15,H22,H29,H36,H43,H50,H57,H64,H71,H73)</f>
        <v>87571</v>
      </c>
      <c r="E6" s="226"/>
      <c r="F6" s="61"/>
      <c r="G6" s="61"/>
      <c r="H6" s="241"/>
      <c r="J6" s="2"/>
      <c r="K6" s="54"/>
      <c r="L6" s="54"/>
      <c r="M6" s="55"/>
      <c r="S6" s="2"/>
      <c r="T6" s="54"/>
      <c r="U6" s="54"/>
      <c r="V6" s="55"/>
      <c r="AB6" s="2"/>
      <c r="AC6" s="54"/>
      <c r="AD6" s="54"/>
      <c r="AE6" s="55"/>
    </row>
    <row r="7" spans="1:31" s="214" customFormat="1" ht="1.5" customHeight="1">
      <c r="A7" s="60"/>
      <c r="B7" s="61"/>
      <c r="C7" s="61"/>
      <c r="D7" s="61"/>
      <c r="E7" s="60"/>
      <c r="F7" s="61"/>
      <c r="G7" s="61"/>
      <c r="H7" s="241"/>
      <c r="J7" s="2"/>
      <c r="K7" s="54"/>
      <c r="L7" s="54"/>
      <c r="M7" s="55"/>
      <c r="S7" s="2"/>
      <c r="T7" s="54"/>
      <c r="U7" s="54"/>
      <c r="V7" s="55"/>
      <c r="AB7" s="2"/>
      <c r="AC7" s="54"/>
      <c r="AD7" s="54"/>
      <c r="AE7" s="55"/>
    </row>
    <row r="8" spans="1:31" s="214" customFormat="1" ht="9.75" customHeight="1">
      <c r="A8" s="374" t="s">
        <v>384</v>
      </c>
      <c r="B8" s="61">
        <f>SUM(C8:D8)</f>
        <v>4629</v>
      </c>
      <c r="C8" s="61">
        <f>SUM(C9:C13)</f>
        <v>2398</v>
      </c>
      <c r="D8" s="61">
        <f>SUM(D9:D13)</f>
        <v>2231</v>
      </c>
      <c r="E8" s="375" t="s">
        <v>383</v>
      </c>
      <c r="F8" s="61">
        <f>SUM(G8:H8)</f>
        <v>10748</v>
      </c>
      <c r="G8" s="61">
        <f>SUM(G9:G13)</f>
        <v>5158</v>
      </c>
      <c r="H8" s="241">
        <f>SUM(H9:H13)</f>
        <v>5590</v>
      </c>
      <c r="J8" s="2"/>
      <c r="K8" s="54"/>
      <c r="L8" s="54"/>
      <c r="M8" s="55"/>
      <c r="S8" s="2"/>
      <c r="T8" s="54"/>
      <c r="U8" s="54"/>
      <c r="V8" s="55"/>
      <c r="AB8" s="2"/>
      <c r="AC8" s="54"/>
      <c r="AD8" s="54"/>
      <c r="AE8" s="55"/>
    </row>
    <row r="9" spans="1:31" s="214" customFormat="1" ht="9.75" customHeight="1">
      <c r="A9" s="64">
        <v>0</v>
      </c>
      <c r="B9" s="61">
        <f aca="true" t="shared" si="0" ref="B9:B72">SUM(C9:D9)</f>
        <v>862</v>
      </c>
      <c r="C9" s="61">
        <v>427</v>
      </c>
      <c r="D9" s="61">
        <v>435</v>
      </c>
      <c r="E9" s="62">
        <v>55</v>
      </c>
      <c r="F9" s="61">
        <f aca="true" t="shared" si="1" ref="F9:F71">SUM(G9:H9)</f>
        <v>2202</v>
      </c>
      <c r="G9" s="61">
        <v>1064</v>
      </c>
      <c r="H9" s="63">
        <v>1138</v>
      </c>
      <c r="J9" s="2"/>
      <c r="K9" s="54"/>
      <c r="L9" s="54"/>
      <c r="M9" s="55"/>
      <c r="S9" s="2"/>
      <c r="T9" s="54"/>
      <c r="U9" s="54"/>
      <c r="V9" s="55"/>
      <c r="AB9" s="2"/>
      <c r="AC9" s="54"/>
      <c r="AD9" s="54"/>
      <c r="AE9" s="55"/>
    </row>
    <row r="10" spans="1:31" s="214" customFormat="1" ht="9.75" customHeight="1">
      <c r="A10" s="60">
        <v>1</v>
      </c>
      <c r="B10" s="61">
        <f t="shared" si="0"/>
        <v>896</v>
      </c>
      <c r="C10" s="61">
        <v>474</v>
      </c>
      <c r="D10" s="61">
        <v>422</v>
      </c>
      <c r="E10" s="62">
        <v>56</v>
      </c>
      <c r="F10" s="61">
        <f t="shared" si="1"/>
        <v>2146</v>
      </c>
      <c r="G10" s="61">
        <v>1031</v>
      </c>
      <c r="H10" s="63">
        <v>1115</v>
      </c>
      <c r="J10" s="2"/>
      <c r="K10" s="54"/>
      <c r="L10" s="54"/>
      <c r="M10" s="55"/>
      <c r="S10" s="2"/>
      <c r="T10" s="54"/>
      <c r="U10" s="54"/>
      <c r="V10" s="55"/>
      <c r="AB10" s="2"/>
      <c r="AC10" s="54"/>
      <c r="AD10" s="54"/>
      <c r="AE10" s="55"/>
    </row>
    <row r="11" spans="1:31" s="214" customFormat="1" ht="9.75" customHeight="1">
      <c r="A11" s="60">
        <v>2</v>
      </c>
      <c r="B11" s="61">
        <f t="shared" si="0"/>
        <v>915</v>
      </c>
      <c r="C11" s="61">
        <v>467</v>
      </c>
      <c r="D11" s="61">
        <v>448</v>
      </c>
      <c r="E11" s="62">
        <v>57</v>
      </c>
      <c r="F11" s="61">
        <f t="shared" si="1"/>
        <v>2083</v>
      </c>
      <c r="G11" s="61">
        <v>989</v>
      </c>
      <c r="H11" s="63">
        <v>1094</v>
      </c>
      <c r="J11" s="2"/>
      <c r="K11" s="54"/>
      <c r="L11" s="54"/>
      <c r="M11" s="55"/>
      <c r="S11" s="2"/>
      <c r="T11" s="54"/>
      <c r="U11" s="54"/>
      <c r="V11" s="55"/>
      <c r="AB11" s="2"/>
      <c r="AC11" s="54"/>
      <c r="AD11" s="54"/>
      <c r="AE11" s="55"/>
    </row>
    <row r="12" spans="1:31" s="214" customFormat="1" ht="9.75" customHeight="1">
      <c r="A12" s="60">
        <v>3</v>
      </c>
      <c r="B12" s="61">
        <f t="shared" si="0"/>
        <v>896</v>
      </c>
      <c r="C12" s="61">
        <v>454</v>
      </c>
      <c r="D12" s="61">
        <v>442</v>
      </c>
      <c r="E12" s="62">
        <v>58</v>
      </c>
      <c r="F12" s="61">
        <f t="shared" si="1"/>
        <v>2156</v>
      </c>
      <c r="G12" s="61">
        <v>1032</v>
      </c>
      <c r="H12" s="63">
        <v>1124</v>
      </c>
      <c r="J12" s="2"/>
      <c r="K12" s="54"/>
      <c r="L12" s="54"/>
      <c r="M12" s="55"/>
      <c r="S12" s="2"/>
      <c r="T12" s="54"/>
      <c r="U12" s="54"/>
      <c r="V12" s="55"/>
      <c r="AB12" s="2"/>
      <c r="AC12" s="54"/>
      <c r="AD12" s="54"/>
      <c r="AE12" s="55"/>
    </row>
    <row r="13" spans="1:31" s="214" customFormat="1" ht="9.75" customHeight="1">
      <c r="A13" s="60">
        <v>4</v>
      </c>
      <c r="B13" s="61">
        <f t="shared" si="0"/>
        <v>1060</v>
      </c>
      <c r="C13" s="61">
        <v>576</v>
      </c>
      <c r="D13" s="61">
        <v>484</v>
      </c>
      <c r="E13" s="62">
        <v>59</v>
      </c>
      <c r="F13" s="61">
        <f t="shared" si="1"/>
        <v>2161</v>
      </c>
      <c r="G13" s="61">
        <v>1042</v>
      </c>
      <c r="H13" s="63">
        <v>1119</v>
      </c>
      <c r="J13" s="2"/>
      <c r="K13" s="54"/>
      <c r="L13" s="54"/>
      <c r="M13" s="55"/>
      <c r="S13" s="2"/>
      <c r="T13" s="54"/>
      <c r="U13" s="54"/>
      <c r="V13" s="55"/>
      <c r="AB13" s="2"/>
      <c r="AC13" s="54"/>
      <c r="AD13" s="54"/>
      <c r="AE13" s="55"/>
    </row>
    <row r="14" spans="1:31" s="214" customFormat="1" ht="1.5" customHeight="1">
      <c r="A14" s="60"/>
      <c r="B14" s="61"/>
      <c r="C14" s="61"/>
      <c r="D14" s="61"/>
      <c r="E14" s="62"/>
      <c r="F14" s="61"/>
      <c r="G14" s="61"/>
      <c r="H14" s="63"/>
      <c r="J14" s="2"/>
      <c r="K14" s="54"/>
      <c r="L14" s="54"/>
      <c r="M14" s="55"/>
      <c r="S14" s="2"/>
      <c r="T14" s="54"/>
      <c r="U14" s="54"/>
      <c r="V14" s="55"/>
      <c r="AB14" s="2"/>
      <c r="AC14" s="54"/>
      <c r="AD14" s="54"/>
      <c r="AE14" s="55"/>
    </row>
    <row r="15" spans="1:31" s="214" customFormat="1" ht="9.75" customHeight="1">
      <c r="A15" s="374" t="s">
        <v>386</v>
      </c>
      <c r="B15" s="61">
        <f t="shared" si="0"/>
        <v>5571</v>
      </c>
      <c r="C15" s="61">
        <f>SUM(C16:C20)</f>
        <v>2836</v>
      </c>
      <c r="D15" s="61">
        <f>SUM(D16:D20)</f>
        <v>2735</v>
      </c>
      <c r="E15" s="375" t="s">
        <v>385</v>
      </c>
      <c r="F15" s="61">
        <f t="shared" si="1"/>
        <v>11079</v>
      </c>
      <c r="G15" s="61">
        <f>SUM(G16:G20)</f>
        <v>5302</v>
      </c>
      <c r="H15" s="241">
        <f>SUM(H16:H20)</f>
        <v>5777</v>
      </c>
      <c r="J15" s="2"/>
      <c r="K15" s="54"/>
      <c r="L15" s="54"/>
      <c r="M15" s="55"/>
      <c r="S15" s="2"/>
      <c r="T15" s="54"/>
      <c r="U15" s="54"/>
      <c r="V15" s="55"/>
      <c r="AB15" s="2"/>
      <c r="AC15" s="54"/>
      <c r="AD15" s="54"/>
      <c r="AE15" s="55"/>
    </row>
    <row r="16" spans="1:31" s="214" customFormat="1" ht="9.75" customHeight="1">
      <c r="A16" s="60">
        <v>5</v>
      </c>
      <c r="B16" s="61">
        <f t="shared" si="0"/>
        <v>1079</v>
      </c>
      <c r="C16" s="61">
        <v>566</v>
      </c>
      <c r="D16" s="61">
        <v>513</v>
      </c>
      <c r="E16" s="62">
        <v>60</v>
      </c>
      <c r="F16" s="61">
        <f t="shared" si="1"/>
        <v>2237</v>
      </c>
      <c r="G16" s="61">
        <v>1048</v>
      </c>
      <c r="H16" s="63">
        <v>1189</v>
      </c>
      <c r="J16" s="2"/>
      <c r="K16" s="54"/>
      <c r="L16" s="54"/>
      <c r="M16" s="55"/>
      <c r="S16" s="2"/>
      <c r="T16" s="54"/>
      <c r="U16" s="54"/>
      <c r="V16" s="55"/>
      <c r="AB16" s="2"/>
      <c r="AC16" s="54"/>
      <c r="AD16" s="54"/>
      <c r="AE16" s="55"/>
    </row>
    <row r="17" spans="1:31" s="214" customFormat="1" ht="9.75" customHeight="1">
      <c r="A17" s="60">
        <v>6</v>
      </c>
      <c r="B17" s="61">
        <f t="shared" si="0"/>
        <v>1049</v>
      </c>
      <c r="C17" s="61">
        <v>534</v>
      </c>
      <c r="D17" s="61">
        <v>515</v>
      </c>
      <c r="E17" s="62">
        <v>61</v>
      </c>
      <c r="F17" s="61">
        <f t="shared" si="1"/>
        <v>2213</v>
      </c>
      <c r="G17" s="61">
        <v>1087</v>
      </c>
      <c r="H17" s="63">
        <v>1126</v>
      </c>
      <c r="J17" s="2"/>
      <c r="K17" s="54"/>
      <c r="L17" s="54"/>
      <c r="M17" s="55"/>
      <c r="S17" s="2"/>
      <c r="T17" s="54"/>
      <c r="U17" s="54"/>
      <c r="V17" s="55"/>
      <c r="AB17" s="2"/>
      <c r="AC17" s="54"/>
      <c r="AD17" s="54"/>
      <c r="AE17" s="55"/>
    </row>
    <row r="18" spans="1:31" s="214" customFormat="1" ht="9.75" customHeight="1">
      <c r="A18" s="60">
        <v>7</v>
      </c>
      <c r="B18" s="61">
        <f t="shared" si="0"/>
        <v>1069</v>
      </c>
      <c r="C18" s="61">
        <v>526</v>
      </c>
      <c r="D18" s="61">
        <v>543</v>
      </c>
      <c r="E18" s="62">
        <v>62</v>
      </c>
      <c r="F18" s="61">
        <f t="shared" si="1"/>
        <v>2174</v>
      </c>
      <c r="G18" s="61">
        <v>1035</v>
      </c>
      <c r="H18" s="63">
        <v>1139</v>
      </c>
      <c r="J18" s="2"/>
      <c r="K18" s="54"/>
      <c r="L18" s="54"/>
      <c r="M18" s="55"/>
      <c r="S18" s="2"/>
      <c r="T18" s="54"/>
      <c r="U18" s="54"/>
      <c r="V18" s="55"/>
      <c r="AB18" s="2"/>
      <c r="AC18" s="54"/>
      <c r="AD18" s="54"/>
      <c r="AE18" s="55"/>
    </row>
    <row r="19" spans="1:31" s="214" customFormat="1" ht="9.75" customHeight="1">
      <c r="A19" s="60">
        <v>8</v>
      </c>
      <c r="B19" s="61">
        <f t="shared" si="0"/>
        <v>1155</v>
      </c>
      <c r="C19" s="61">
        <v>606</v>
      </c>
      <c r="D19" s="61">
        <v>549</v>
      </c>
      <c r="E19" s="62">
        <v>63</v>
      </c>
      <c r="F19" s="61">
        <f t="shared" si="1"/>
        <v>2219</v>
      </c>
      <c r="G19" s="61">
        <v>1068</v>
      </c>
      <c r="H19" s="63">
        <v>1151</v>
      </c>
      <c r="J19" s="2"/>
      <c r="K19" s="54"/>
      <c r="L19" s="54"/>
      <c r="M19" s="55"/>
      <c r="S19" s="2"/>
      <c r="T19" s="54"/>
      <c r="U19" s="54"/>
      <c r="V19" s="55"/>
      <c r="AB19" s="2"/>
      <c r="AC19" s="54"/>
      <c r="AD19" s="54"/>
      <c r="AE19" s="55"/>
    </row>
    <row r="20" spans="1:31" s="214" customFormat="1" ht="9.75" customHeight="1">
      <c r="A20" s="60">
        <v>9</v>
      </c>
      <c r="B20" s="61">
        <f t="shared" si="0"/>
        <v>1219</v>
      </c>
      <c r="C20" s="61">
        <v>604</v>
      </c>
      <c r="D20" s="61">
        <v>615</v>
      </c>
      <c r="E20" s="62">
        <v>64</v>
      </c>
      <c r="F20" s="61">
        <f t="shared" si="1"/>
        <v>2236</v>
      </c>
      <c r="G20" s="61">
        <v>1064</v>
      </c>
      <c r="H20" s="63">
        <v>1172</v>
      </c>
      <c r="J20" s="2"/>
      <c r="K20" s="54"/>
      <c r="L20" s="54"/>
      <c r="M20" s="55"/>
      <c r="S20" s="2"/>
      <c r="T20" s="54"/>
      <c r="U20" s="54"/>
      <c r="V20" s="55"/>
      <c r="AB20" s="2"/>
      <c r="AC20" s="54"/>
      <c r="AD20" s="54"/>
      <c r="AE20" s="55"/>
    </row>
    <row r="21" spans="1:31" s="214" customFormat="1" ht="1.5" customHeight="1">
      <c r="A21" s="60"/>
      <c r="B21" s="61"/>
      <c r="C21" s="61"/>
      <c r="D21" s="61"/>
      <c r="E21" s="62"/>
      <c r="F21" s="61"/>
      <c r="G21" s="61"/>
      <c r="H21" s="63"/>
      <c r="J21" s="2"/>
      <c r="K21" s="54"/>
      <c r="L21" s="54"/>
      <c r="M21" s="55"/>
      <c r="S21" s="2"/>
      <c r="T21" s="54"/>
      <c r="U21" s="54"/>
      <c r="V21" s="55"/>
      <c r="AB21" s="2"/>
      <c r="AC21" s="54"/>
      <c r="AD21" s="54"/>
      <c r="AE21" s="55"/>
    </row>
    <row r="22" spans="1:31" s="214" customFormat="1" ht="9.75" customHeight="1">
      <c r="A22" s="374" t="s">
        <v>388</v>
      </c>
      <c r="B22" s="61">
        <f t="shared" si="0"/>
        <v>6434</v>
      </c>
      <c r="C22" s="61">
        <f>SUM(C23:C27)</f>
        <v>3261</v>
      </c>
      <c r="D22" s="61">
        <f>SUM(D23:D27)</f>
        <v>3173</v>
      </c>
      <c r="E22" s="375" t="s">
        <v>387</v>
      </c>
      <c r="F22" s="61">
        <f t="shared" si="1"/>
        <v>13839</v>
      </c>
      <c r="G22" s="61">
        <f>SUM(G23:G27)</f>
        <v>6329</v>
      </c>
      <c r="H22" s="241">
        <f>SUM(H23:H27)</f>
        <v>7510</v>
      </c>
      <c r="J22" s="2"/>
      <c r="K22" s="54"/>
      <c r="L22" s="54"/>
      <c r="M22" s="55"/>
      <c r="S22" s="2"/>
      <c r="T22" s="54"/>
      <c r="U22" s="54"/>
      <c r="V22" s="55"/>
      <c r="AB22" s="2"/>
      <c r="AC22" s="54"/>
      <c r="AD22" s="54"/>
      <c r="AE22" s="55"/>
    </row>
    <row r="23" spans="1:31" s="214" customFormat="1" ht="9.75" customHeight="1">
      <c r="A23" s="60">
        <v>10</v>
      </c>
      <c r="B23" s="61">
        <f t="shared" si="0"/>
        <v>1223</v>
      </c>
      <c r="C23" s="61">
        <v>638</v>
      </c>
      <c r="D23" s="61">
        <v>585</v>
      </c>
      <c r="E23" s="62">
        <v>65</v>
      </c>
      <c r="F23" s="61">
        <f t="shared" si="1"/>
        <v>2456</v>
      </c>
      <c r="G23" s="61">
        <v>1122</v>
      </c>
      <c r="H23" s="63">
        <v>1334</v>
      </c>
      <c r="J23" s="2"/>
      <c r="K23" s="54"/>
      <c r="L23" s="54"/>
      <c r="M23" s="55"/>
      <c r="S23" s="2"/>
      <c r="T23" s="54"/>
      <c r="U23" s="54"/>
      <c r="V23" s="55"/>
      <c r="AB23" s="2"/>
      <c r="AC23" s="54"/>
      <c r="AD23" s="54"/>
      <c r="AE23" s="55"/>
    </row>
    <row r="24" spans="1:31" s="214" customFormat="1" ht="9.75" customHeight="1">
      <c r="A24" s="60">
        <v>11</v>
      </c>
      <c r="B24" s="61">
        <f t="shared" si="0"/>
        <v>1248</v>
      </c>
      <c r="C24" s="61">
        <v>659</v>
      </c>
      <c r="D24" s="61">
        <v>589</v>
      </c>
      <c r="E24" s="62">
        <v>66</v>
      </c>
      <c r="F24" s="61">
        <f t="shared" si="1"/>
        <v>2626</v>
      </c>
      <c r="G24" s="61">
        <v>1232</v>
      </c>
      <c r="H24" s="63">
        <v>1394</v>
      </c>
      <c r="J24" s="2"/>
      <c r="K24" s="54"/>
      <c r="L24" s="54"/>
      <c r="M24" s="55"/>
      <c r="S24" s="2"/>
      <c r="T24" s="54"/>
      <c r="U24" s="54"/>
      <c r="V24" s="55"/>
      <c r="AB24" s="2"/>
      <c r="AC24" s="54"/>
      <c r="AD24" s="54"/>
      <c r="AE24" s="55"/>
    </row>
    <row r="25" spans="1:31" s="214" customFormat="1" ht="9.75" customHeight="1">
      <c r="A25" s="60">
        <v>12</v>
      </c>
      <c r="B25" s="61">
        <f t="shared" si="0"/>
        <v>1286</v>
      </c>
      <c r="C25" s="61">
        <v>635</v>
      </c>
      <c r="D25" s="61">
        <v>651</v>
      </c>
      <c r="E25" s="62">
        <v>67</v>
      </c>
      <c r="F25" s="61">
        <f t="shared" si="1"/>
        <v>2830</v>
      </c>
      <c r="G25" s="61">
        <v>1283</v>
      </c>
      <c r="H25" s="63">
        <v>1547</v>
      </c>
      <c r="J25" s="2"/>
      <c r="K25" s="54"/>
      <c r="L25" s="54"/>
      <c r="M25" s="55"/>
      <c r="S25" s="2"/>
      <c r="T25" s="54"/>
      <c r="U25" s="54"/>
      <c r="V25" s="55"/>
      <c r="AB25" s="2"/>
      <c r="AC25" s="54"/>
      <c r="AD25" s="54"/>
      <c r="AE25" s="55"/>
    </row>
    <row r="26" spans="1:31" s="214" customFormat="1" ht="9.75" customHeight="1">
      <c r="A26" s="60">
        <v>13</v>
      </c>
      <c r="B26" s="61">
        <f t="shared" si="0"/>
        <v>1348</v>
      </c>
      <c r="C26" s="61">
        <v>660</v>
      </c>
      <c r="D26" s="61">
        <v>688</v>
      </c>
      <c r="E26" s="62">
        <v>68</v>
      </c>
      <c r="F26" s="61">
        <f t="shared" si="1"/>
        <v>2919</v>
      </c>
      <c r="G26" s="61">
        <v>1330</v>
      </c>
      <c r="H26" s="63">
        <v>1589</v>
      </c>
      <c r="J26" s="2"/>
      <c r="K26" s="54"/>
      <c r="L26" s="54"/>
      <c r="M26" s="55"/>
      <c r="S26" s="2"/>
      <c r="T26" s="54"/>
      <c r="U26" s="54"/>
      <c r="V26" s="55"/>
      <c r="AB26" s="2"/>
      <c r="AC26" s="54"/>
      <c r="AD26" s="54"/>
      <c r="AE26" s="55"/>
    </row>
    <row r="27" spans="1:31" s="214" customFormat="1" ht="9.75" customHeight="1">
      <c r="A27" s="60">
        <v>14</v>
      </c>
      <c r="B27" s="61">
        <f t="shared" si="0"/>
        <v>1329</v>
      </c>
      <c r="C27" s="61">
        <v>669</v>
      </c>
      <c r="D27" s="61">
        <v>660</v>
      </c>
      <c r="E27" s="62">
        <v>69</v>
      </c>
      <c r="F27" s="61">
        <f t="shared" si="1"/>
        <v>3008</v>
      </c>
      <c r="G27" s="61">
        <v>1362</v>
      </c>
      <c r="H27" s="63">
        <v>1646</v>
      </c>
      <c r="J27" s="2"/>
      <c r="K27" s="54"/>
      <c r="L27" s="54"/>
      <c r="M27" s="55"/>
      <c r="S27" s="2"/>
      <c r="T27" s="54"/>
      <c r="U27" s="54"/>
      <c r="V27" s="55"/>
      <c r="AB27" s="2"/>
      <c r="AC27" s="54"/>
      <c r="AD27" s="54"/>
      <c r="AE27" s="55"/>
    </row>
    <row r="28" spans="1:31" s="214" customFormat="1" ht="1.5" customHeight="1">
      <c r="A28" s="60"/>
      <c r="B28" s="61"/>
      <c r="C28" s="61"/>
      <c r="D28" s="61"/>
      <c r="E28" s="62"/>
      <c r="F28" s="61"/>
      <c r="G28" s="61"/>
      <c r="H28" s="63"/>
      <c r="J28" s="2"/>
      <c r="K28" s="54"/>
      <c r="L28" s="54"/>
      <c r="M28" s="55"/>
      <c r="S28" s="2"/>
      <c r="T28" s="54"/>
      <c r="U28" s="54"/>
      <c r="V28" s="55"/>
      <c r="AB28" s="2"/>
      <c r="AC28" s="54"/>
      <c r="AD28" s="54"/>
      <c r="AE28" s="55"/>
    </row>
    <row r="29" spans="1:31" s="214" customFormat="1" ht="9.75" customHeight="1">
      <c r="A29" s="374" t="s">
        <v>390</v>
      </c>
      <c r="B29" s="61">
        <f t="shared" si="0"/>
        <v>7225</v>
      </c>
      <c r="C29" s="61">
        <f>SUM(C30:C34)</f>
        <v>3767</v>
      </c>
      <c r="D29" s="61">
        <f>SUM(D30:D34)</f>
        <v>3458</v>
      </c>
      <c r="E29" s="375" t="s">
        <v>389</v>
      </c>
      <c r="F29" s="61">
        <f t="shared" si="1"/>
        <v>14162</v>
      </c>
      <c r="G29" s="61">
        <f>SUM(G30:G34)</f>
        <v>6313</v>
      </c>
      <c r="H29" s="241">
        <f>SUM(H30:H34)</f>
        <v>7849</v>
      </c>
      <c r="J29" s="2"/>
      <c r="K29" s="54"/>
      <c r="L29" s="54"/>
      <c r="M29" s="55"/>
      <c r="S29" s="2"/>
      <c r="T29" s="54"/>
      <c r="U29" s="54"/>
      <c r="V29" s="55"/>
      <c r="AB29" s="2"/>
      <c r="AC29" s="54"/>
      <c r="AD29" s="54"/>
      <c r="AE29" s="55"/>
    </row>
    <row r="30" spans="1:31" s="214" customFormat="1" ht="9.75" customHeight="1">
      <c r="A30" s="60">
        <v>15</v>
      </c>
      <c r="B30" s="61">
        <f t="shared" si="0"/>
        <v>1336</v>
      </c>
      <c r="C30" s="61">
        <v>720</v>
      </c>
      <c r="D30" s="61">
        <v>616</v>
      </c>
      <c r="E30" s="62">
        <v>70</v>
      </c>
      <c r="F30" s="61">
        <f t="shared" si="1"/>
        <v>3146</v>
      </c>
      <c r="G30" s="61">
        <v>1414</v>
      </c>
      <c r="H30" s="63">
        <v>1732</v>
      </c>
      <c r="J30" s="2"/>
      <c r="K30" s="54"/>
      <c r="L30" s="54"/>
      <c r="M30" s="55"/>
      <c r="S30" s="2"/>
      <c r="T30" s="54"/>
      <c r="U30" s="54"/>
      <c r="V30" s="55"/>
      <c r="AB30" s="2"/>
      <c r="AC30" s="54"/>
      <c r="AD30" s="54"/>
      <c r="AE30" s="55"/>
    </row>
    <row r="31" spans="1:31" s="214" customFormat="1" ht="9.75" customHeight="1">
      <c r="A31" s="60">
        <v>16</v>
      </c>
      <c r="B31" s="61">
        <f t="shared" si="0"/>
        <v>1493</v>
      </c>
      <c r="C31" s="61">
        <v>782</v>
      </c>
      <c r="D31" s="61">
        <v>711</v>
      </c>
      <c r="E31" s="62">
        <v>71</v>
      </c>
      <c r="F31" s="61">
        <f t="shared" si="1"/>
        <v>3233</v>
      </c>
      <c r="G31" s="61">
        <v>1450</v>
      </c>
      <c r="H31" s="63">
        <v>1783</v>
      </c>
      <c r="J31" s="2"/>
      <c r="K31" s="54"/>
      <c r="L31" s="54"/>
      <c r="M31" s="55"/>
      <c r="S31" s="2"/>
      <c r="T31" s="54"/>
      <c r="U31" s="54"/>
      <c r="V31" s="55"/>
      <c r="AB31" s="2"/>
      <c r="AC31" s="54"/>
      <c r="AD31" s="54"/>
      <c r="AE31" s="55"/>
    </row>
    <row r="32" spans="1:31" s="214" customFormat="1" ht="9.75" customHeight="1">
      <c r="A32" s="60">
        <v>17</v>
      </c>
      <c r="B32" s="61">
        <f t="shared" si="0"/>
        <v>1537</v>
      </c>
      <c r="C32" s="61">
        <v>775</v>
      </c>
      <c r="D32" s="61">
        <v>762</v>
      </c>
      <c r="E32" s="62">
        <v>72</v>
      </c>
      <c r="F32" s="61">
        <f t="shared" si="1"/>
        <v>3056</v>
      </c>
      <c r="G32" s="61">
        <v>1371</v>
      </c>
      <c r="H32" s="63">
        <v>1685</v>
      </c>
      <c r="J32" s="2"/>
      <c r="K32" s="54"/>
      <c r="L32" s="54"/>
      <c r="M32" s="55"/>
      <c r="S32" s="2"/>
      <c r="T32" s="54"/>
      <c r="U32" s="54"/>
      <c r="V32" s="55"/>
      <c r="AB32" s="2"/>
      <c r="AC32" s="54"/>
      <c r="AD32" s="54"/>
      <c r="AE32" s="55"/>
    </row>
    <row r="33" spans="1:31" s="214" customFormat="1" ht="9.75" customHeight="1">
      <c r="A33" s="60">
        <v>18</v>
      </c>
      <c r="B33" s="61">
        <f t="shared" si="0"/>
        <v>1408</v>
      </c>
      <c r="C33" s="61">
        <v>741</v>
      </c>
      <c r="D33" s="61">
        <v>667</v>
      </c>
      <c r="E33" s="62">
        <v>73</v>
      </c>
      <c r="F33" s="61">
        <f t="shared" si="1"/>
        <v>2776</v>
      </c>
      <c r="G33" s="61">
        <v>1240</v>
      </c>
      <c r="H33" s="63">
        <v>1536</v>
      </c>
      <c r="J33" s="2"/>
      <c r="K33" s="54"/>
      <c r="L33" s="54"/>
      <c r="M33" s="55"/>
      <c r="S33" s="2"/>
      <c r="T33" s="54"/>
      <c r="U33" s="54"/>
      <c r="V33" s="55"/>
      <c r="AB33" s="2"/>
      <c r="AC33" s="54"/>
      <c r="AD33" s="54"/>
      <c r="AE33" s="55"/>
    </row>
    <row r="34" spans="1:31" s="214" customFormat="1" ht="9.75" customHeight="1">
      <c r="A34" s="60">
        <v>19</v>
      </c>
      <c r="B34" s="61">
        <f t="shared" si="0"/>
        <v>1451</v>
      </c>
      <c r="C34" s="61">
        <v>749</v>
      </c>
      <c r="D34" s="61">
        <v>702</v>
      </c>
      <c r="E34" s="62">
        <v>74</v>
      </c>
      <c r="F34" s="61">
        <f t="shared" si="1"/>
        <v>1951</v>
      </c>
      <c r="G34" s="61">
        <v>838</v>
      </c>
      <c r="H34" s="63">
        <v>1113</v>
      </c>
      <c r="J34" s="2"/>
      <c r="K34" s="54"/>
      <c r="L34" s="54"/>
      <c r="M34" s="55"/>
      <c r="S34" s="2"/>
      <c r="T34" s="54"/>
      <c r="U34" s="54"/>
      <c r="V34" s="55"/>
      <c r="AB34" s="2"/>
      <c r="AC34" s="54"/>
      <c r="AD34" s="54"/>
      <c r="AE34" s="55"/>
    </row>
    <row r="35" spans="1:31" s="214" customFormat="1" ht="1.5" customHeight="1">
      <c r="A35" s="60"/>
      <c r="B35" s="61"/>
      <c r="C35" s="61"/>
      <c r="D35" s="61"/>
      <c r="E35" s="62"/>
      <c r="F35" s="61"/>
      <c r="G35" s="61"/>
      <c r="H35" s="63"/>
      <c r="J35" s="2"/>
      <c r="K35" s="54"/>
      <c r="L35" s="54"/>
      <c r="M35" s="55"/>
      <c r="S35" s="2"/>
      <c r="T35" s="54"/>
      <c r="U35" s="54"/>
      <c r="V35" s="55"/>
      <c r="AB35" s="2"/>
      <c r="AC35" s="54"/>
      <c r="AD35" s="54"/>
      <c r="AE35" s="55"/>
    </row>
    <row r="36" spans="1:31" s="214" customFormat="1" ht="9.75" customHeight="1">
      <c r="A36" s="374" t="s">
        <v>392</v>
      </c>
      <c r="B36" s="61">
        <f t="shared" si="0"/>
        <v>6584</v>
      </c>
      <c r="C36" s="61">
        <f>SUM(C37:C41)</f>
        <v>3419</v>
      </c>
      <c r="D36" s="61">
        <f>SUM(D37:D41)</f>
        <v>3165</v>
      </c>
      <c r="E36" s="375" t="s">
        <v>391</v>
      </c>
      <c r="F36" s="61">
        <f t="shared" si="1"/>
        <v>10479</v>
      </c>
      <c r="G36" s="61">
        <f>SUM(G37:G41)</f>
        <v>4403</v>
      </c>
      <c r="H36" s="241">
        <f>SUM(H37:H41)</f>
        <v>6076</v>
      </c>
      <c r="J36" s="2"/>
      <c r="K36" s="54"/>
      <c r="L36" s="54"/>
      <c r="M36" s="55"/>
      <c r="S36" s="2"/>
      <c r="T36" s="54"/>
      <c r="U36" s="54"/>
      <c r="V36" s="55"/>
      <c r="AB36" s="2"/>
      <c r="AC36" s="54"/>
      <c r="AD36" s="54"/>
      <c r="AE36" s="55"/>
    </row>
    <row r="37" spans="1:31" s="214" customFormat="1" ht="9.75" customHeight="1">
      <c r="A37" s="60">
        <v>20</v>
      </c>
      <c r="B37" s="61">
        <f t="shared" si="0"/>
        <v>1454</v>
      </c>
      <c r="C37" s="61">
        <v>773</v>
      </c>
      <c r="D37" s="61">
        <v>681</v>
      </c>
      <c r="E37" s="62">
        <v>75</v>
      </c>
      <c r="F37" s="61">
        <f t="shared" si="1"/>
        <v>1876</v>
      </c>
      <c r="G37" s="61">
        <v>802</v>
      </c>
      <c r="H37" s="63">
        <v>1074</v>
      </c>
      <c r="J37" s="2"/>
      <c r="K37" s="54"/>
      <c r="L37" s="54"/>
      <c r="M37" s="55"/>
      <c r="S37" s="2"/>
      <c r="T37" s="54"/>
      <c r="U37" s="54"/>
      <c r="V37" s="55"/>
      <c r="AB37" s="2"/>
      <c r="AC37" s="54"/>
      <c r="AD37" s="54"/>
      <c r="AE37" s="55"/>
    </row>
    <row r="38" spans="1:31" s="214" customFormat="1" ht="9.75" customHeight="1">
      <c r="A38" s="60">
        <v>21</v>
      </c>
      <c r="B38" s="61">
        <f t="shared" si="0"/>
        <v>1354</v>
      </c>
      <c r="C38" s="61">
        <v>713</v>
      </c>
      <c r="D38" s="61">
        <v>641</v>
      </c>
      <c r="E38" s="62">
        <v>76</v>
      </c>
      <c r="F38" s="61">
        <f t="shared" si="1"/>
        <v>2144</v>
      </c>
      <c r="G38" s="61">
        <v>950</v>
      </c>
      <c r="H38" s="63">
        <v>1194</v>
      </c>
      <c r="J38" s="2"/>
      <c r="K38" s="54"/>
      <c r="L38" s="54"/>
      <c r="M38" s="55"/>
      <c r="S38" s="2"/>
      <c r="T38" s="54"/>
      <c r="U38" s="54"/>
      <c r="V38" s="55"/>
      <c r="AB38" s="2"/>
      <c r="AC38" s="54"/>
      <c r="AD38" s="54"/>
      <c r="AE38" s="55"/>
    </row>
    <row r="39" spans="1:31" s="214" customFormat="1" ht="9.75" customHeight="1">
      <c r="A39" s="60">
        <v>22</v>
      </c>
      <c r="B39" s="61">
        <f t="shared" si="0"/>
        <v>1303</v>
      </c>
      <c r="C39" s="61">
        <v>679</v>
      </c>
      <c r="D39" s="61">
        <v>624</v>
      </c>
      <c r="E39" s="62">
        <v>77</v>
      </c>
      <c r="F39" s="61">
        <f t="shared" si="1"/>
        <v>2244</v>
      </c>
      <c r="G39" s="61">
        <v>947</v>
      </c>
      <c r="H39" s="63">
        <v>1297</v>
      </c>
      <c r="J39" s="2"/>
      <c r="K39" s="54"/>
      <c r="L39" s="54"/>
      <c r="M39" s="55"/>
      <c r="S39" s="2"/>
      <c r="T39" s="54"/>
      <c r="U39" s="54"/>
      <c r="V39" s="55"/>
      <c r="AB39" s="2"/>
      <c r="AC39" s="54"/>
      <c r="AD39" s="54"/>
      <c r="AE39" s="55"/>
    </row>
    <row r="40" spans="1:31" s="214" customFormat="1" ht="9.75" customHeight="1">
      <c r="A40" s="60">
        <v>23</v>
      </c>
      <c r="B40" s="61">
        <f t="shared" si="0"/>
        <v>1230</v>
      </c>
      <c r="C40" s="61">
        <v>635</v>
      </c>
      <c r="D40" s="61">
        <v>595</v>
      </c>
      <c r="E40" s="62">
        <v>78</v>
      </c>
      <c r="F40" s="61">
        <f t="shared" si="1"/>
        <v>2142</v>
      </c>
      <c r="G40" s="61">
        <v>858</v>
      </c>
      <c r="H40" s="63">
        <v>1284</v>
      </c>
      <c r="J40" s="2"/>
      <c r="K40" s="54"/>
      <c r="L40" s="54"/>
      <c r="M40" s="55"/>
      <c r="S40" s="2"/>
      <c r="T40" s="54"/>
      <c r="U40" s="54"/>
      <c r="V40" s="55"/>
      <c r="AB40" s="2"/>
      <c r="AC40" s="54"/>
      <c r="AD40" s="54"/>
      <c r="AE40" s="55"/>
    </row>
    <row r="41" spans="1:31" s="214" customFormat="1" ht="9.75" customHeight="1">
      <c r="A41" s="60">
        <v>24</v>
      </c>
      <c r="B41" s="61">
        <f t="shared" si="0"/>
        <v>1243</v>
      </c>
      <c r="C41" s="61">
        <v>619</v>
      </c>
      <c r="D41" s="61">
        <v>624</v>
      </c>
      <c r="E41" s="62">
        <v>79</v>
      </c>
      <c r="F41" s="61">
        <f t="shared" si="1"/>
        <v>2073</v>
      </c>
      <c r="G41" s="61">
        <v>846</v>
      </c>
      <c r="H41" s="63">
        <v>1227</v>
      </c>
      <c r="J41" s="2"/>
      <c r="K41" s="54"/>
      <c r="L41" s="54"/>
      <c r="M41" s="55"/>
      <c r="S41" s="2"/>
      <c r="T41" s="54"/>
      <c r="U41" s="54"/>
      <c r="V41" s="55"/>
      <c r="AB41" s="2"/>
      <c r="AC41" s="54"/>
      <c r="AD41" s="54"/>
      <c r="AE41" s="55"/>
    </row>
    <row r="42" spans="1:31" s="214" customFormat="1" ht="1.5" customHeight="1">
      <c r="A42" s="60"/>
      <c r="B42" s="61"/>
      <c r="C42" s="61"/>
      <c r="D42" s="61"/>
      <c r="E42" s="62"/>
      <c r="F42" s="61"/>
      <c r="G42" s="61"/>
      <c r="H42" s="63"/>
      <c r="J42" s="2"/>
      <c r="K42" s="54"/>
      <c r="L42" s="54"/>
      <c r="M42" s="55"/>
      <c r="S42" s="2"/>
      <c r="T42" s="54"/>
      <c r="U42" s="54"/>
      <c r="V42" s="55"/>
      <c r="AB42" s="2"/>
      <c r="AC42" s="54"/>
      <c r="AD42" s="54"/>
      <c r="AE42" s="55"/>
    </row>
    <row r="43" spans="1:31" s="214" customFormat="1" ht="9.75" customHeight="1">
      <c r="A43" s="374" t="s">
        <v>394</v>
      </c>
      <c r="B43" s="61">
        <f t="shared" si="0"/>
        <v>6452</v>
      </c>
      <c r="C43" s="61">
        <f>SUM(C44:C48)</f>
        <v>3275</v>
      </c>
      <c r="D43" s="61">
        <f>SUM(D44:D48)</f>
        <v>3177</v>
      </c>
      <c r="E43" s="375" t="s">
        <v>393</v>
      </c>
      <c r="F43" s="61">
        <f t="shared" si="1"/>
        <v>8572</v>
      </c>
      <c r="G43" s="61">
        <f>SUM(G44:G48)</f>
        <v>3479</v>
      </c>
      <c r="H43" s="241">
        <f>SUM(H44:H48)</f>
        <v>5093</v>
      </c>
      <c r="J43" s="2"/>
      <c r="K43" s="54"/>
      <c r="L43" s="54"/>
      <c r="M43" s="55"/>
      <c r="S43" s="2"/>
      <c r="T43" s="54"/>
      <c r="U43" s="54"/>
      <c r="V43" s="55"/>
      <c r="AB43" s="2"/>
      <c r="AC43" s="54"/>
      <c r="AD43" s="54"/>
      <c r="AE43" s="55"/>
    </row>
    <row r="44" spans="1:31" s="214" customFormat="1" ht="9.75" customHeight="1">
      <c r="A44" s="60">
        <v>25</v>
      </c>
      <c r="B44" s="61">
        <f t="shared" si="0"/>
        <v>1302</v>
      </c>
      <c r="C44" s="61">
        <v>631</v>
      </c>
      <c r="D44" s="61">
        <v>671</v>
      </c>
      <c r="E44" s="62">
        <v>80</v>
      </c>
      <c r="F44" s="61">
        <f t="shared" si="1"/>
        <v>1899</v>
      </c>
      <c r="G44" s="61">
        <v>806</v>
      </c>
      <c r="H44" s="63">
        <v>1093</v>
      </c>
      <c r="J44" s="2"/>
      <c r="K44" s="54"/>
      <c r="L44" s="54"/>
      <c r="M44" s="55"/>
      <c r="S44" s="2"/>
      <c r="T44" s="54"/>
      <c r="U44" s="54"/>
      <c r="V44" s="55"/>
      <c r="AB44" s="2"/>
      <c r="AC44" s="54"/>
      <c r="AD44" s="54"/>
      <c r="AE44" s="55"/>
    </row>
    <row r="45" spans="1:31" s="214" customFormat="1" ht="9.75" customHeight="1">
      <c r="A45" s="60">
        <v>26</v>
      </c>
      <c r="B45" s="61">
        <f t="shared" si="0"/>
        <v>1369</v>
      </c>
      <c r="C45" s="61">
        <v>704</v>
      </c>
      <c r="D45" s="61">
        <v>665</v>
      </c>
      <c r="E45" s="62">
        <v>81</v>
      </c>
      <c r="F45" s="61">
        <f t="shared" si="1"/>
        <v>1716</v>
      </c>
      <c r="G45" s="61">
        <v>726</v>
      </c>
      <c r="H45" s="63">
        <v>990</v>
      </c>
      <c r="J45" s="2"/>
      <c r="K45" s="54"/>
      <c r="L45" s="54"/>
      <c r="M45" s="55"/>
      <c r="S45" s="2"/>
      <c r="T45" s="54"/>
      <c r="U45" s="54"/>
      <c r="V45" s="55"/>
      <c r="AB45" s="2"/>
      <c r="AC45" s="54"/>
      <c r="AD45" s="54"/>
      <c r="AE45" s="55"/>
    </row>
    <row r="46" spans="1:31" s="214" customFormat="1" ht="9.75" customHeight="1">
      <c r="A46" s="60">
        <v>27</v>
      </c>
      <c r="B46" s="61">
        <f t="shared" si="0"/>
        <v>1216</v>
      </c>
      <c r="C46" s="61">
        <v>609</v>
      </c>
      <c r="D46" s="61">
        <v>607</v>
      </c>
      <c r="E46" s="62">
        <v>82</v>
      </c>
      <c r="F46" s="61">
        <f t="shared" si="1"/>
        <v>1808</v>
      </c>
      <c r="G46" s="61">
        <v>736</v>
      </c>
      <c r="H46" s="63">
        <v>1072</v>
      </c>
      <c r="J46" s="2"/>
      <c r="K46" s="54"/>
      <c r="L46" s="54"/>
      <c r="M46" s="55"/>
      <c r="S46" s="2"/>
      <c r="T46" s="54"/>
      <c r="U46" s="54"/>
      <c r="V46" s="55"/>
      <c r="AB46" s="2"/>
      <c r="AC46" s="54"/>
      <c r="AD46" s="54"/>
      <c r="AE46" s="55"/>
    </row>
    <row r="47" spans="1:31" s="214" customFormat="1" ht="9.75" customHeight="1">
      <c r="A47" s="60">
        <v>28</v>
      </c>
      <c r="B47" s="61">
        <f t="shared" si="0"/>
        <v>1269</v>
      </c>
      <c r="C47" s="61">
        <v>663</v>
      </c>
      <c r="D47" s="61">
        <v>606</v>
      </c>
      <c r="E47" s="62">
        <v>83</v>
      </c>
      <c r="F47" s="61">
        <f t="shared" si="1"/>
        <v>1658</v>
      </c>
      <c r="G47" s="61">
        <v>643</v>
      </c>
      <c r="H47" s="63">
        <v>1015</v>
      </c>
      <c r="J47" s="2"/>
      <c r="K47" s="54"/>
      <c r="L47" s="54"/>
      <c r="M47" s="55"/>
      <c r="S47" s="2"/>
      <c r="T47" s="54"/>
      <c r="U47" s="54"/>
      <c r="V47" s="55"/>
      <c r="AB47" s="2"/>
      <c r="AC47" s="54"/>
      <c r="AD47" s="54"/>
      <c r="AE47" s="55"/>
    </row>
    <row r="48" spans="1:31" s="214" customFormat="1" ht="9.75" customHeight="1">
      <c r="A48" s="60">
        <v>29</v>
      </c>
      <c r="B48" s="61">
        <f t="shared" si="0"/>
        <v>1296</v>
      </c>
      <c r="C48" s="61">
        <v>668</v>
      </c>
      <c r="D48" s="61">
        <v>628</v>
      </c>
      <c r="E48" s="62">
        <v>84</v>
      </c>
      <c r="F48" s="61">
        <f t="shared" si="1"/>
        <v>1491</v>
      </c>
      <c r="G48" s="61">
        <v>568</v>
      </c>
      <c r="H48" s="63">
        <v>923</v>
      </c>
      <c r="J48" s="2"/>
      <c r="K48" s="54"/>
      <c r="L48" s="54"/>
      <c r="M48" s="55"/>
      <c r="S48" s="2"/>
      <c r="T48" s="54"/>
      <c r="U48" s="54"/>
      <c r="V48" s="55"/>
      <c r="AB48" s="2"/>
      <c r="AC48" s="54"/>
      <c r="AD48" s="54"/>
      <c r="AE48" s="55"/>
    </row>
    <row r="49" spans="1:31" s="214" customFormat="1" ht="1.5" customHeight="1">
      <c r="A49" s="60"/>
      <c r="B49" s="61"/>
      <c r="C49" s="61"/>
      <c r="D49" s="61"/>
      <c r="E49" s="62"/>
      <c r="F49" s="61"/>
      <c r="G49" s="61"/>
      <c r="H49" s="63"/>
      <c r="J49" s="2"/>
      <c r="K49" s="54"/>
      <c r="L49" s="54"/>
      <c r="M49" s="55"/>
      <c r="S49" s="2"/>
      <c r="T49" s="54"/>
      <c r="U49" s="54"/>
      <c r="V49" s="55"/>
      <c r="AB49" s="2"/>
      <c r="AC49" s="54"/>
      <c r="AD49" s="54"/>
      <c r="AE49" s="55"/>
    </row>
    <row r="50" spans="1:31" s="214" customFormat="1" ht="9.75" customHeight="1">
      <c r="A50" s="374" t="s">
        <v>396</v>
      </c>
      <c r="B50" s="61">
        <f t="shared" si="0"/>
        <v>6992</v>
      </c>
      <c r="C50" s="61">
        <f>SUM(C51:C55)</f>
        <v>3479</v>
      </c>
      <c r="D50" s="61">
        <f>SUM(D51:D55)</f>
        <v>3513</v>
      </c>
      <c r="E50" s="375" t="s">
        <v>395</v>
      </c>
      <c r="F50" s="61">
        <f t="shared" si="1"/>
        <v>5821</v>
      </c>
      <c r="G50" s="61">
        <f>SUM(G51:G55)</f>
        <v>2102</v>
      </c>
      <c r="H50" s="241">
        <f>SUM(H51:H55)</f>
        <v>3719</v>
      </c>
      <c r="I50" s="63"/>
      <c r="J50" s="2"/>
      <c r="K50" s="54"/>
      <c r="L50" s="54"/>
      <c r="M50" s="55"/>
      <c r="S50" s="2"/>
      <c r="T50" s="54"/>
      <c r="U50" s="54"/>
      <c r="V50" s="55"/>
      <c r="AB50" s="2"/>
      <c r="AC50" s="54"/>
      <c r="AD50" s="54"/>
      <c r="AE50" s="55"/>
    </row>
    <row r="51" spans="1:31" s="214" customFormat="1" ht="9.75" customHeight="1">
      <c r="A51" s="60">
        <v>30</v>
      </c>
      <c r="B51" s="61">
        <f t="shared" si="0"/>
        <v>1312</v>
      </c>
      <c r="C51" s="61">
        <v>651</v>
      </c>
      <c r="D51" s="61">
        <v>661</v>
      </c>
      <c r="E51" s="62">
        <v>85</v>
      </c>
      <c r="F51" s="61">
        <f t="shared" si="1"/>
        <v>1496</v>
      </c>
      <c r="G51" s="61">
        <v>551</v>
      </c>
      <c r="H51" s="63">
        <v>945</v>
      </c>
      <c r="J51" s="2"/>
      <c r="K51" s="54"/>
      <c r="L51" s="54"/>
      <c r="M51" s="55"/>
      <c r="S51" s="2"/>
      <c r="T51" s="54"/>
      <c r="U51" s="54"/>
      <c r="V51" s="55"/>
      <c r="AB51" s="2"/>
      <c r="AC51" s="54"/>
      <c r="AD51" s="54"/>
      <c r="AE51" s="55"/>
    </row>
    <row r="52" spans="1:31" s="214" customFormat="1" ht="9.75" customHeight="1">
      <c r="A52" s="60">
        <v>31</v>
      </c>
      <c r="B52" s="61">
        <f t="shared" si="0"/>
        <v>1334</v>
      </c>
      <c r="C52" s="61">
        <v>691</v>
      </c>
      <c r="D52" s="61">
        <v>643</v>
      </c>
      <c r="E52" s="62">
        <v>86</v>
      </c>
      <c r="F52" s="61">
        <f t="shared" si="1"/>
        <v>1325</v>
      </c>
      <c r="G52" s="61">
        <v>486</v>
      </c>
      <c r="H52" s="63">
        <v>839</v>
      </c>
      <c r="J52" s="2"/>
      <c r="K52" s="54"/>
      <c r="L52" s="54"/>
      <c r="M52" s="55"/>
      <c r="S52" s="2"/>
      <c r="T52" s="54"/>
      <c r="U52" s="54"/>
      <c r="V52" s="55"/>
      <c r="AB52" s="2"/>
      <c r="AC52" s="54"/>
      <c r="AD52" s="54"/>
      <c r="AE52" s="55"/>
    </row>
    <row r="53" spans="1:31" s="214" customFormat="1" ht="9.75" customHeight="1">
      <c r="A53" s="60">
        <v>32</v>
      </c>
      <c r="B53" s="61">
        <f t="shared" si="0"/>
        <v>1408</v>
      </c>
      <c r="C53" s="61">
        <v>672</v>
      </c>
      <c r="D53" s="61">
        <v>736</v>
      </c>
      <c r="E53" s="62">
        <v>87</v>
      </c>
      <c r="F53" s="61">
        <f t="shared" si="1"/>
        <v>1118</v>
      </c>
      <c r="G53" s="61">
        <v>393</v>
      </c>
      <c r="H53" s="63">
        <v>725</v>
      </c>
      <c r="J53" s="2"/>
      <c r="K53" s="54"/>
      <c r="L53" s="54"/>
      <c r="M53" s="55"/>
      <c r="S53" s="2"/>
      <c r="T53" s="54"/>
      <c r="U53" s="54"/>
      <c r="V53" s="55"/>
      <c r="AB53" s="2"/>
      <c r="AC53" s="54"/>
      <c r="AD53" s="54"/>
      <c r="AE53" s="55"/>
    </row>
    <row r="54" spans="1:31" s="214" customFormat="1" ht="9.75" customHeight="1">
      <c r="A54" s="60">
        <v>33</v>
      </c>
      <c r="B54" s="61">
        <f t="shared" si="0"/>
        <v>1466</v>
      </c>
      <c r="C54" s="61">
        <v>747</v>
      </c>
      <c r="D54" s="61">
        <v>719</v>
      </c>
      <c r="E54" s="62">
        <v>88</v>
      </c>
      <c r="F54" s="61">
        <f t="shared" si="1"/>
        <v>997</v>
      </c>
      <c r="G54" s="61">
        <v>355</v>
      </c>
      <c r="H54" s="63">
        <v>642</v>
      </c>
      <c r="J54" s="2"/>
      <c r="K54" s="54"/>
      <c r="L54" s="54"/>
      <c r="M54" s="55"/>
      <c r="S54" s="2"/>
      <c r="T54" s="54"/>
      <c r="U54" s="54"/>
      <c r="V54" s="55"/>
      <c r="AB54" s="2"/>
      <c r="AC54" s="54"/>
      <c r="AD54" s="54"/>
      <c r="AE54" s="55"/>
    </row>
    <row r="55" spans="1:31" s="214" customFormat="1" ht="9.75" customHeight="1">
      <c r="A55" s="60">
        <v>34</v>
      </c>
      <c r="B55" s="61">
        <f t="shared" si="0"/>
        <v>1472</v>
      </c>
      <c r="C55" s="61">
        <v>718</v>
      </c>
      <c r="D55" s="61">
        <v>754</v>
      </c>
      <c r="E55" s="62">
        <v>89</v>
      </c>
      <c r="F55" s="61">
        <f t="shared" si="1"/>
        <v>885</v>
      </c>
      <c r="G55" s="61">
        <v>317</v>
      </c>
      <c r="H55" s="63">
        <v>568</v>
      </c>
      <c r="J55" s="2"/>
      <c r="K55" s="54"/>
      <c r="L55" s="54"/>
      <c r="M55" s="55"/>
      <c r="S55" s="2"/>
      <c r="T55" s="54"/>
      <c r="U55" s="54"/>
      <c r="V55" s="55"/>
      <c r="AB55" s="2"/>
      <c r="AC55" s="54"/>
      <c r="AD55" s="54"/>
      <c r="AE55" s="55"/>
    </row>
    <row r="56" spans="1:31" s="214" customFormat="1" ht="1.5" customHeight="1">
      <c r="A56" s="60"/>
      <c r="B56" s="61"/>
      <c r="C56" s="61"/>
      <c r="D56" s="61"/>
      <c r="E56" s="62"/>
      <c r="F56" s="61"/>
      <c r="G56" s="61"/>
      <c r="H56" s="63"/>
      <c r="J56" s="2"/>
      <c r="K56" s="54"/>
      <c r="L56" s="54"/>
      <c r="M56" s="55"/>
      <c r="S56" s="2"/>
      <c r="T56" s="54"/>
      <c r="U56" s="54"/>
      <c r="V56" s="55"/>
      <c r="AB56" s="2"/>
      <c r="AC56" s="54"/>
      <c r="AD56" s="54"/>
      <c r="AE56" s="55"/>
    </row>
    <row r="57" spans="1:31" s="214" customFormat="1" ht="9.75" customHeight="1">
      <c r="A57" s="374" t="s">
        <v>398</v>
      </c>
      <c r="B57" s="61">
        <f t="shared" si="0"/>
        <v>8384</v>
      </c>
      <c r="C57" s="61">
        <f>SUM(C58:C62)</f>
        <v>4109</v>
      </c>
      <c r="D57" s="61">
        <f>SUM(D58:D62)</f>
        <v>4275</v>
      </c>
      <c r="E57" s="375" t="s">
        <v>397</v>
      </c>
      <c r="F57" s="61">
        <f t="shared" si="1"/>
        <v>2644</v>
      </c>
      <c r="G57" s="61">
        <f>SUM(G58:G62)</f>
        <v>700</v>
      </c>
      <c r="H57" s="241">
        <f>SUM(H58:H62)</f>
        <v>1944</v>
      </c>
      <c r="J57" s="2"/>
      <c r="K57" s="54"/>
      <c r="L57" s="54"/>
      <c r="M57" s="55"/>
      <c r="S57" s="2"/>
      <c r="T57" s="54"/>
      <c r="U57" s="54"/>
      <c r="V57" s="55"/>
      <c r="AB57" s="2"/>
      <c r="AC57" s="54"/>
      <c r="AD57" s="54"/>
      <c r="AE57" s="55"/>
    </row>
    <row r="58" spans="1:31" s="214" customFormat="1" ht="9.75" customHeight="1">
      <c r="A58" s="60">
        <v>35</v>
      </c>
      <c r="B58" s="61">
        <f t="shared" si="0"/>
        <v>1585</v>
      </c>
      <c r="C58" s="61">
        <v>806</v>
      </c>
      <c r="D58" s="61">
        <v>779</v>
      </c>
      <c r="E58" s="62">
        <v>90</v>
      </c>
      <c r="F58" s="61">
        <f t="shared" si="1"/>
        <v>773</v>
      </c>
      <c r="G58" s="61">
        <v>218</v>
      </c>
      <c r="H58" s="63">
        <v>555</v>
      </c>
      <c r="J58" s="2"/>
      <c r="K58" s="54"/>
      <c r="L58" s="54"/>
      <c r="M58" s="55"/>
      <c r="S58" s="2"/>
      <c r="T58" s="54"/>
      <c r="U58" s="54"/>
      <c r="V58" s="55"/>
      <c r="AB58" s="2"/>
      <c r="AC58" s="54"/>
      <c r="AD58" s="54"/>
      <c r="AE58" s="55"/>
    </row>
    <row r="59" spans="1:31" s="214" customFormat="1" ht="9.75" customHeight="1">
      <c r="A59" s="60">
        <v>36</v>
      </c>
      <c r="B59" s="61">
        <f t="shared" si="0"/>
        <v>1670</v>
      </c>
      <c r="C59" s="61">
        <v>811</v>
      </c>
      <c r="D59" s="61">
        <v>859</v>
      </c>
      <c r="E59" s="62">
        <v>91</v>
      </c>
      <c r="F59" s="61">
        <f t="shared" si="1"/>
        <v>661</v>
      </c>
      <c r="G59" s="61">
        <v>193</v>
      </c>
      <c r="H59" s="63">
        <v>468</v>
      </c>
      <c r="J59" s="2"/>
      <c r="K59" s="54"/>
      <c r="L59" s="54"/>
      <c r="M59" s="55"/>
      <c r="S59" s="2"/>
      <c r="T59" s="54"/>
      <c r="U59" s="54"/>
      <c r="V59" s="55"/>
      <c r="AB59" s="2"/>
      <c r="AC59" s="54"/>
      <c r="AD59" s="54"/>
      <c r="AE59" s="55"/>
    </row>
    <row r="60" spans="1:31" s="214" customFormat="1" ht="9.75" customHeight="1">
      <c r="A60" s="60">
        <v>37</v>
      </c>
      <c r="B60" s="61">
        <f t="shared" si="0"/>
        <v>1685</v>
      </c>
      <c r="C60" s="61">
        <v>833</v>
      </c>
      <c r="D60" s="61">
        <v>852</v>
      </c>
      <c r="E60" s="62">
        <v>92</v>
      </c>
      <c r="F60" s="61">
        <f t="shared" si="1"/>
        <v>512</v>
      </c>
      <c r="G60" s="61">
        <v>135</v>
      </c>
      <c r="H60" s="63">
        <v>377</v>
      </c>
      <c r="J60" s="2"/>
      <c r="K60" s="54"/>
      <c r="L60" s="54"/>
      <c r="M60" s="55"/>
      <c r="S60" s="2"/>
      <c r="T60" s="54"/>
      <c r="U60" s="54"/>
      <c r="V60" s="55"/>
      <c r="AB60" s="2"/>
      <c r="AC60" s="54"/>
      <c r="AD60" s="54"/>
      <c r="AE60" s="55"/>
    </row>
    <row r="61" spans="1:31" s="214" customFormat="1" ht="9.75" customHeight="1">
      <c r="A61" s="60">
        <v>38</v>
      </c>
      <c r="B61" s="61">
        <f t="shared" si="0"/>
        <v>1740</v>
      </c>
      <c r="C61" s="61">
        <v>808</v>
      </c>
      <c r="D61" s="61">
        <v>932</v>
      </c>
      <c r="E61" s="62">
        <v>93</v>
      </c>
      <c r="F61" s="61">
        <f t="shared" si="1"/>
        <v>392</v>
      </c>
      <c r="G61" s="61">
        <v>100</v>
      </c>
      <c r="H61" s="63">
        <v>292</v>
      </c>
      <c r="J61" s="2"/>
      <c r="K61" s="54"/>
      <c r="L61" s="54"/>
      <c r="M61" s="55"/>
      <c r="S61" s="2"/>
      <c r="T61" s="54"/>
      <c r="U61" s="54"/>
      <c r="V61" s="55"/>
      <c r="AB61" s="2"/>
      <c r="AC61" s="54"/>
      <c r="AD61" s="54"/>
      <c r="AE61" s="55"/>
    </row>
    <row r="62" spans="1:31" s="214" customFormat="1" ht="9.75" customHeight="1">
      <c r="A62" s="60">
        <v>39</v>
      </c>
      <c r="B62" s="61">
        <f t="shared" si="0"/>
        <v>1704</v>
      </c>
      <c r="C62" s="61">
        <v>851</v>
      </c>
      <c r="D62" s="61">
        <v>853</v>
      </c>
      <c r="E62" s="62">
        <v>94</v>
      </c>
      <c r="F62" s="61">
        <f t="shared" si="1"/>
        <v>306</v>
      </c>
      <c r="G62" s="61">
        <v>54</v>
      </c>
      <c r="H62" s="63">
        <v>252</v>
      </c>
      <c r="J62" s="2"/>
      <c r="K62" s="54"/>
      <c r="L62" s="54"/>
      <c r="M62" s="55"/>
      <c r="S62" s="2"/>
      <c r="T62" s="54"/>
      <c r="U62" s="54"/>
      <c r="V62" s="55"/>
      <c r="AB62" s="2"/>
      <c r="AC62" s="54"/>
      <c r="AD62" s="54"/>
      <c r="AE62" s="55"/>
    </row>
    <row r="63" spans="1:31" s="214" customFormat="1" ht="1.5" customHeight="1">
      <c r="A63" s="60"/>
      <c r="B63" s="61"/>
      <c r="C63" s="61"/>
      <c r="D63" s="61"/>
      <c r="E63" s="62"/>
      <c r="F63" s="61"/>
      <c r="G63" s="61"/>
      <c r="H63" s="63"/>
      <c r="J63" s="2"/>
      <c r="K63" s="54"/>
      <c r="L63" s="54"/>
      <c r="M63" s="55"/>
      <c r="S63" s="2"/>
      <c r="T63" s="54"/>
      <c r="U63" s="54"/>
      <c r="V63" s="55"/>
      <c r="AB63" s="2"/>
      <c r="AC63" s="54"/>
      <c r="AD63" s="54"/>
      <c r="AE63" s="55"/>
    </row>
    <row r="64" spans="1:31" s="214" customFormat="1" ht="9.75" customHeight="1">
      <c r="A64" s="374" t="s">
        <v>400</v>
      </c>
      <c r="B64" s="61">
        <f t="shared" si="0"/>
        <v>10335</v>
      </c>
      <c r="C64" s="61">
        <f>SUM(C65:C69)</f>
        <v>5122</v>
      </c>
      <c r="D64" s="61">
        <f>SUM(D65:D69)</f>
        <v>5213</v>
      </c>
      <c r="E64" s="375" t="s">
        <v>399</v>
      </c>
      <c r="F64" s="61">
        <f t="shared" si="1"/>
        <v>729</v>
      </c>
      <c r="G64" s="61">
        <f>SUM(G65:G69)</f>
        <v>130</v>
      </c>
      <c r="H64" s="241">
        <f>SUM(H65:H69)</f>
        <v>599</v>
      </c>
      <c r="J64" s="2"/>
      <c r="K64" s="54"/>
      <c r="L64" s="54"/>
      <c r="M64" s="55"/>
      <c r="S64" s="2"/>
      <c r="T64" s="54"/>
      <c r="U64" s="54"/>
      <c r="V64" s="55"/>
      <c r="AB64" s="2"/>
      <c r="AC64" s="54"/>
      <c r="AD64" s="54"/>
      <c r="AE64" s="55"/>
    </row>
    <row r="65" spans="1:31" s="214" customFormat="1" ht="9.75" customHeight="1">
      <c r="A65" s="60">
        <v>40</v>
      </c>
      <c r="B65" s="61">
        <f t="shared" si="0"/>
        <v>1861</v>
      </c>
      <c r="C65" s="61">
        <v>949</v>
      </c>
      <c r="D65" s="61">
        <v>912</v>
      </c>
      <c r="E65" s="62">
        <v>95</v>
      </c>
      <c r="F65" s="61">
        <f t="shared" si="1"/>
        <v>270</v>
      </c>
      <c r="G65" s="61">
        <v>60</v>
      </c>
      <c r="H65" s="63">
        <v>210</v>
      </c>
      <c r="J65" s="2"/>
      <c r="K65" s="54"/>
      <c r="L65" s="54"/>
      <c r="M65" s="55"/>
      <c r="S65" s="2"/>
      <c r="T65" s="54"/>
      <c r="U65" s="54"/>
      <c r="V65" s="55"/>
      <c r="AB65" s="2"/>
      <c r="AC65" s="54"/>
      <c r="AD65" s="54"/>
      <c r="AE65" s="55"/>
    </row>
    <row r="66" spans="1:31" s="214" customFormat="1" ht="9.75" customHeight="1">
      <c r="A66" s="60">
        <v>41</v>
      </c>
      <c r="B66" s="61">
        <f t="shared" si="0"/>
        <v>1923</v>
      </c>
      <c r="C66" s="61">
        <v>952</v>
      </c>
      <c r="D66" s="61">
        <v>971</v>
      </c>
      <c r="E66" s="62">
        <v>96</v>
      </c>
      <c r="F66" s="61">
        <f t="shared" si="1"/>
        <v>175</v>
      </c>
      <c r="G66" s="61">
        <v>38</v>
      </c>
      <c r="H66" s="63">
        <v>137</v>
      </c>
      <c r="J66" s="2"/>
      <c r="K66" s="54"/>
      <c r="L66" s="54"/>
      <c r="M66" s="55"/>
      <c r="S66" s="2"/>
      <c r="T66" s="54"/>
      <c r="U66" s="54"/>
      <c r="V66" s="55"/>
      <c r="AB66" s="2"/>
      <c r="AC66" s="54"/>
      <c r="AD66" s="54"/>
      <c r="AE66" s="55"/>
    </row>
    <row r="67" spans="1:35" s="214" customFormat="1" ht="9.75" customHeight="1">
      <c r="A67" s="60">
        <v>42</v>
      </c>
      <c r="B67" s="61">
        <f t="shared" si="0"/>
        <v>2131</v>
      </c>
      <c r="C67" s="61">
        <v>1000</v>
      </c>
      <c r="D67" s="61">
        <v>1131</v>
      </c>
      <c r="E67" s="62">
        <v>97</v>
      </c>
      <c r="F67" s="61">
        <f t="shared" si="1"/>
        <v>152</v>
      </c>
      <c r="G67" s="61">
        <v>20</v>
      </c>
      <c r="H67" s="63">
        <v>132</v>
      </c>
      <c r="J67" s="215"/>
      <c r="K67" s="215"/>
      <c r="L67" s="215"/>
      <c r="M67" s="215"/>
      <c r="N67" s="215"/>
      <c r="O67" s="215"/>
      <c r="P67" s="215"/>
      <c r="Q67" s="215"/>
      <c r="S67" s="215"/>
      <c r="T67" s="215"/>
      <c r="U67" s="215"/>
      <c r="V67" s="215"/>
      <c r="W67" s="215"/>
      <c r="X67" s="215"/>
      <c r="Y67" s="215"/>
      <c r="Z67" s="215"/>
      <c r="AB67" s="215"/>
      <c r="AC67" s="215"/>
      <c r="AD67" s="215"/>
      <c r="AE67" s="215"/>
      <c r="AF67" s="215"/>
      <c r="AG67" s="215"/>
      <c r="AH67" s="215"/>
      <c r="AI67" s="215"/>
    </row>
    <row r="68" spans="1:31" s="214" customFormat="1" ht="9.75" customHeight="1">
      <c r="A68" s="60">
        <v>43</v>
      </c>
      <c r="B68" s="61">
        <f t="shared" si="0"/>
        <v>2166</v>
      </c>
      <c r="C68" s="61">
        <v>1097</v>
      </c>
      <c r="D68" s="61">
        <v>1069</v>
      </c>
      <c r="E68" s="62">
        <v>98</v>
      </c>
      <c r="F68" s="61">
        <f t="shared" si="1"/>
        <v>78</v>
      </c>
      <c r="G68" s="61">
        <v>6</v>
      </c>
      <c r="H68" s="63">
        <v>72</v>
      </c>
      <c r="J68" s="2"/>
      <c r="K68" s="54"/>
      <c r="L68" s="54"/>
      <c r="M68" s="55"/>
      <c r="S68" s="2"/>
      <c r="T68" s="54"/>
      <c r="U68" s="54"/>
      <c r="V68" s="55"/>
      <c r="AB68" s="2"/>
      <c r="AC68" s="54"/>
      <c r="AD68" s="54"/>
      <c r="AE68" s="55"/>
    </row>
    <row r="69" spans="1:31" s="214" customFormat="1" ht="9.75" customHeight="1">
      <c r="A69" s="60">
        <v>44</v>
      </c>
      <c r="B69" s="61">
        <f t="shared" si="0"/>
        <v>2254</v>
      </c>
      <c r="C69" s="61">
        <v>1124</v>
      </c>
      <c r="D69" s="61">
        <v>1130</v>
      </c>
      <c r="E69" s="62">
        <v>99</v>
      </c>
      <c r="F69" s="61">
        <f t="shared" si="1"/>
        <v>54</v>
      </c>
      <c r="G69" s="61">
        <v>6</v>
      </c>
      <c r="H69" s="63">
        <v>48</v>
      </c>
      <c r="J69" s="2"/>
      <c r="K69" s="54"/>
      <c r="L69" s="54"/>
      <c r="M69" s="55"/>
      <c r="S69" s="2"/>
      <c r="T69" s="54"/>
      <c r="U69" s="54"/>
      <c r="V69" s="55"/>
      <c r="AB69" s="2"/>
      <c r="AC69" s="54"/>
      <c r="AD69" s="54"/>
      <c r="AE69" s="55"/>
    </row>
    <row r="70" spans="1:31" s="214" customFormat="1" ht="1.5" customHeight="1">
      <c r="A70" s="60"/>
      <c r="B70" s="61"/>
      <c r="C70" s="61"/>
      <c r="D70" s="61"/>
      <c r="E70" s="62"/>
      <c r="F70" s="61"/>
      <c r="G70" s="61"/>
      <c r="H70" s="63"/>
      <c r="J70" s="9"/>
      <c r="K70" s="55"/>
      <c r="L70" s="55"/>
      <c r="M70" s="55"/>
      <c r="S70" s="9"/>
      <c r="T70" s="55"/>
      <c r="U70" s="55"/>
      <c r="V70" s="55"/>
      <c r="AB70" s="9"/>
      <c r="AC70" s="55"/>
      <c r="AD70" s="55"/>
      <c r="AE70" s="55"/>
    </row>
    <row r="71" spans="1:31" s="214" customFormat="1" ht="9.75" customHeight="1">
      <c r="A71" s="374" t="s">
        <v>402</v>
      </c>
      <c r="B71" s="61">
        <f t="shared" si="0"/>
        <v>12090</v>
      </c>
      <c r="C71" s="61">
        <f>SUM(C72:C76)</f>
        <v>6028</v>
      </c>
      <c r="D71" s="61">
        <f>SUM(D72:D76)</f>
        <v>6062</v>
      </c>
      <c r="E71" s="375" t="s">
        <v>401</v>
      </c>
      <c r="F71" s="61">
        <f t="shared" si="1"/>
        <v>109</v>
      </c>
      <c r="G71" s="61">
        <v>9</v>
      </c>
      <c r="H71" s="63">
        <v>100</v>
      </c>
      <c r="J71" s="9"/>
      <c r="K71" s="55"/>
      <c r="L71" s="55"/>
      <c r="M71" s="55"/>
      <c r="S71" s="9"/>
      <c r="T71" s="55"/>
      <c r="U71" s="55"/>
      <c r="V71" s="55"/>
      <c r="AB71" s="9"/>
      <c r="AC71" s="55"/>
      <c r="AD71" s="55"/>
      <c r="AE71" s="55"/>
    </row>
    <row r="72" spans="1:31" s="214" customFormat="1" ht="9.75" customHeight="1">
      <c r="A72" s="60">
        <v>45</v>
      </c>
      <c r="B72" s="61">
        <f t="shared" si="0"/>
        <v>2458</v>
      </c>
      <c r="C72" s="61">
        <v>1226</v>
      </c>
      <c r="D72" s="61">
        <v>1232</v>
      </c>
      <c r="E72" s="62"/>
      <c r="F72" s="61"/>
      <c r="G72" s="61"/>
      <c r="H72" s="63"/>
      <c r="J72" s="2"/>
      <c r="K72" s="54"/>
      <c r="L72" s="54"/>
      <c r="M72" s="55"/>
      <c r="S72" s="2"/>
      <c r="T72" s="54"/>
      <c r="U72" s="54"/>
      <c r="V72" s="55"/>
      <c r="AB72" s="2"/>
      <c r="AC72" s="54"/>
      <c r="AD72" s="54"/>
      <c r="AE72" s="55"/>
    </row>
    <row r="73" spans="1:31" s="214" customFormat="1" ht="9.75" customHeight="1">
      <c r="A73" s="60">
        <v>46</v>
      </c>
      <c r="B73" s="61">
        <f aca="true" t="shared" si="2" ref="B73:B82">SUM(C73:D73)</f>
        <v>2433</v>
      </c>
      <c r="C73" s="61">
        <v>1211</v>
      </c>
      <c r="D73" s="61">
        <v>1222</v>
      </c>
      <c r="E73" s="392" t="s">
        <v>699</v>
      </c>
      <c r="F73" s="61">
        <f>SUM(G73:H73)</f>
        <v>1493</v>
      </c>
      <c r="G73" s="61">
        <v>660</v>
      </c>
      <c r="H73" s="63">
        <v>833</v>
      </c>
      <c r="J73" s="2"/>
      <c r="K73" s="54"/>
      <c r="L73" s="54"/>
      <c r="M73" s="55"/>
      <c r="S73" s="2"/>
      <c r="T73" s="54"/>
      <c r="U73" s="54"/>
      <c r="V73" s="55"/>
      <c r="AB73" s="2"/>
      <c r="AC73" s="54"/>
      <c r="AD73" s="54"/>
      <c r="AE73" s="55"/>
    </row>
    <row r="74" spans="1:31" s="214" customFormat="1" ht="9.75" customHeight="1">
      <c r="A74" s="60">
        <v>47</v>
      </c>
      <c r="B74" s="61">
        <f t="shared" si="2"/>
        <v>2410</v>
      </c>
      <c r="C74" s="61">
        <v>1218</v>
      </c>
      <c r="D74" s="61">
        <v>1192</v>
      </c>
      <c r="E74" s="61"/>
      <c r="F74" s="61"/>
      <c r="G74" s="61"/>
      <c r="H74" s="63"/>
      <c r="J74" s="2"/>
      <c r="K74" s="54"/>
      <c r="L74" s="54"/>
      <c r="M74" s="55"/>
      <c r="S74" s="2"/>
      <c r="T74" s="54"/>
      <c r="U74" s="54"/>
      <c r="V74" s="55"/>
      <c r="AB74" s="2"/>
      <c r="AC74" s="54"/>
      <c r="AD74" s="54"/>
      <c r="AE74" s="55"/>
    </row>
    <row r="75" spans="1:31" s="214" customFormat="1" ht="9.75" customHeight="1">
      <c r="A75" s="60">
        <v>48</v>
      </c>
      <c r="B75" s="61">
        <f t="shared" si="2"/>
        <v>2422</v>
      </c>
      <c r="C75" s="61">
        <v>1235</v>
      </c>
      <c r="D75" s="61">
        <v>1187</v>
      </c>
      <c r="E75" s="193" t="s">
        <v>702</v>
      </c>
      <c r="F75" s="61">
        <f>SUM(G75:H75)</f>
        <v>16634</v>
      </c>
      <c r="G75" s="61">
        <f>SUM(C8,C15,C22,)</f>
        <v>8495</v>
      </c>
      <c r="H75" s="63">
        <f>SUM(D8,D15,D22,)</f>
        <v>8139</v>
      </c>
      <c r="J75" s="2"/>
      <c r="K75" s="54"/>
      <c r="L75" s="54"/>
      <c r="M75" s="55"/>
      <c r="S75" s="2"/>
      <c r="T75" s="54"/>
      <c r="U75" s="54"/>
      <c r="V75" s="55"/>
      <c r="AB75" s="2"/>
      <c r="AC75" s="54"/>
      <c r="AD75" s="54"/>
      <c r="AE75" s="55"/>
    </row>
    <row r="76" spans="1:31" s="214" customFormat="1" ht="9.75" customHeight="1">
      <c r="A76" s="60">
        <v>49</v>
      </c>
      <c r="B76" s="61">
        <f t="shared" si="2"/>
        <v>2367</v>
      </c>
      <c r="C76" s="61">
        <v>1138</v>
      </c>
      <c r="D76" s="61">
        <v>1229</v>
      </c>
      <c r="E76" s="193" t="s">
        <v>700</v>
      </c>
      <c r="F76" s="61">
        <f>SUM(G76:H76)</f>
        <v>90595</v>
      </c>
      <c r="G76" s="61">
        <f>SUM(C29,C36,C43,C50,C57,C64,C71,C77,G8,G15)</f>
        <v>44886</v>
      </c>
      <c r="H76" s="63">
        <f>SUM(D29,D36,D43,D50,D57,D64,D71,D77,H8,H15)</f>
        <v>45709</v>
      </c>
      <c r="J76" s="2"/>
      <c r="K76" s="54"/>
      <c r="L76" s="54"/>
      <c r="M76" s="55"/>
      <c r="S76" s="2"/>
      <c r="T76" s="54"/>
      <c r="U76" s="54"/>
      <c r="V76" s="55"/>
      <c r="AB76" s="2"/>
      <c r="AC76" s="54"/>
      <c r="AD76" s="54"/>
      <c r="AE76" s="55"/>
    </row>
    <row r="77" spans="1:31" s="214" customFormat="1" ht="9.75" customHeight="1">
      <c r="A77" s="374" t="s">
        <v>404</v>
      </c>
      <c r="B77" s="61">
        <f t="shared" si="2"/>
        <v>10706</v>
      </c>
      <c r="C77" s="61">
        <f>SUM(C78:C82)</f>
        <v>5227</v>
      </c>
      <c r="D77" s="61">
        <f>SUM(D78:D82)</f>
        <v>5479</v>
      </c>
      <c r="E77" s="193" t="s">
        <v>701</v>
      </c>
      <c r="F77" s="61">
        <f>SUM(G77:H77)</f>
        <v>56355</v>
      </c>
      <c r="G77" s="61">
        <f>SUM(G22,G29,G36,G43,G50,G57,G64,G71)</f>
        <v>23465</v>
      </c>
      <c r="H77" s="63">
        <f>SUM(H22,H29,H36,H43,H50,H57,H64,H71)</f>
        <v>32890</v>
      </c>
      <c r="J77" s="2"/>
      <c r="K77" s="54"/>
      <c r="L77" s="54"/>
      <c r="M77" s="55"/>
      <c r="R77" s="215"/>
      <c r="S77" s="2"/>
      <c r="T77" s="54"/>
      <c r="U77" s="54"/>
      <c r="V77" s="55"/>
      <c r="AA77" s="215"/>
      <c r="AB77" s="2"/>
      <c r="AC77" s="54"/>
      <c r="AD77" s="54"/>
      <c r="AE77" s="55"/>
    </row>
    <row r="78" spans="1:31" s="214" customFormat="1" ht="9.75" customHeight="1">
      <c r="A78" s="60">
        <v>50</v>
      </c>
      <c r="B78" s="61">
        <f t="shared" si="2"/>
        <v>2243</v>
      </c>
      <c r="C78" s="61">
        <v>1107</v>
      </c>
      <c r="D78" s="61">
        <v>1136</v>
      </c>
      <c r="E78" s="193" t="s">
        <v>405</v>
      </c>
      <c r="F78" s="61">
        <f>SUM(G78:H78)</f>
        <v>28354</v>
      </c>
      <c r="G78" s="61">
        <f>SUM(G36,G43,G50,G57,G64,G71)</f>
        <v>10823</v>
      </c>
      <c r="H78" s="63">
        <f>SUM(H36,H43,H50,H57,H64,H71)</f>
        <v>17531</v>
      </c>
      <c r="J78" s="2"/>
      <c r="K78" s="54"/>
      <c r="L78" s="54"/>
      <c r="M78" s="55"/>
      <c r="S78" s="2"/>
      <c r="T78" s="54"/>
      <c r="U78" s="54"/>
      <c r="V78" s="55"/>
      <c r="AB78" s="2"/>
      <c r="AC78" s="54"/>
      <c r="AD78" s="54"/>
      <c r="AE78" s="55"/>
    </row>
    <row r="79" spans="1:31" s="214" customFormat="1" ht="9.75" customHeight="1">
      <c r="A79" s="60">
        <v>51</v>
      </c>
      <c r="B79" s="61">
        <f t="shared" si="2"/>
        <v>2192</v>
      </c>
      <c r="C79" s="61">
        <v>1091</v>
      </c>
      <c r="D79" s="61">
        <v>1101</v>
      </c>
      <c r="E79" s="193" t="s">
        <v>121</v>
      </c>
      <c r="F79" s="61">
        <f>SUM(G79:H79)</f>
        <v>9303</v>
      </c>
      <c r="G79" s="61">
        <f>SUM(G50,G57,G64,G71)</f>
        <v>2941</v>
      </c>
      <c r="H79" s="63">
        <f>SUM(H50,H57,H64,H71)</f>
        <v>6362</v>
      </c>
      <c r="J79" s="2"/>
      <c r="K79" s="54"/>
      <c r="L79" s="54"/>
      <c r="M79" s="55"/>
      <c r="S79" s="2"/>
      <c r="T79" s="54"/>
      <c r="U79" s="54"/>
      <c r="V79" s="55"/>
      <c r="AB79" s="2"/>
      <c r="AC79" s="54"/>
      <c r="AD79" s="54"/>
      <c r="AE79" s="55"/>
    </row>
    <row r="80" spans="1:31" s="214" customFormat="1" ht="9.75" customHeight="1">
      <c r="A80" s="60">
        <v>52</v>
      </c>
      <c r="B80" s="61">
        <f t="shared" si="2"/>
        <v>2194</v>
      </c>
      <c r="C80" s="61">
        <v>1069</v>
      </c>
      <c r="D80" s="61">
        <v>1125</v>
      </c>
      <c r="E80" s="62" t="s">
        <v>406</v>
      </c>
      <c r="F80" s="61"/>
      <c r="G80" s="61"/>
      <c r="H80" s="63"/>
      <c r="J80" s="2"/>
      <c r="K80" s="54"/>
      <c r="L80" s="54"/>
      <c r="M80" s="55"/>
      <c r="S80" s="2"/>
      <c r="T80" s="54"/>
      <c r="U80" s="54"/>
      <c r="V80" s="55"/>
      <c r="AB80" s="2"/>
      <c r="AC80" s="54"/>
      <c r="AD80" s="54"/>
      <c r="AE80" s="55"/>
    </row>
    <row r="81" spans="1:31" s="214" customFormat="1" ht="9.75" customHeight="1">
      <c r="A81" s="60">
        <v>53</v>
      </c>
      <c r="B81" s="61">
        <f t="shared" si="2"/>
        <v>2259</v>
      </c>
      <c r="C81" s="61">
        <v>1074</v>
      </c>
      <c r="D81" s="61">
        <v>1185</v>
      </c>
      <c r="E81" s="413" t="s">
        <v>749</v>
      </c>
      <c r="F81" s="140">
        <f>F75/(B6-F73)*100</f>
        <v>10.16847613458529</v>
      </c>
      <c r="G81" s="140">
        <f>G75/(C6-G73)*100</f>
        <v>11.05457668583921</v>
      </c>
      <c r="H81" s="273">
        <f>H75/(D6-H73)*100</f>
        <v>9.383430560999791</v>
      </c>
      <c r="I81" s="394"/>
      <c r="J81" s="395"/>
      <c r="K81" s="54"/>
      <c r="L81" s="54"/>
      <c r="M81" s="55"/>
      <c r="S81" s="2"/>
      <c r="T81" s="54"/>
      <c r="U81" s="54"/>
      <c r="V81" s="55"/>
      <c r="AB81" s="2"/>
      <c r="AC81" s="54"/>
      <c r="AD81" s="54"/>
      <c r="AE81" s="55"/>
    </row>
    <row r="82" spans="1:31" s="214" customFormat="1" ht="9.75" customHeight="1">
      <c r="A82" s="60">
        <v>54</v>
      </c>
      <c r="B82" s="61">
        <f t="shared" si="2"/>
        <v>1818</v>
      </c>
      <c r="C82" s="61">
        <v>886</v>
      </c>
      <c r="D82" s="61">
        <v>932</v>
      </c>
      <c r="E82" s="193" t="s">
        <v>750</v>
      </c>
      <c r="F82" s="140">
        <f>F76/(B6-F73)*100</f>
        <v>55.38133313771518</v>
      </c>
      <c r="G82" s="140">
        <f>G76/(C6-G73)*100</f>
        <v>58.4103271478021</v>
      </c>
      <c r="H82" s="141">
        <f>H76/(D6-H73)*100</f>
        <v>52.6977795199336</v>
      </c>
      <c r="I82" s="396"/>
      <c r="J82" s="395"/>
      <c r="K82" s="54"/>
      <c r="L82" s="54"/>
      <c r="M82" s="55"/>
      <c r="S82" s="2"/>
      <c r="T82" s="54"/>
      <c r="U82" s="54"/>
      <c r="V82" s="55"/>
      <c r="AB82" s="2"/>
      <c r="AC82" s="54"/>
      <c r="AD82" s="54"/>
      <c r="AE82" s="55"/>
    </row>
    <row r="83" spans="1:31" s="214" customFormat="1" ht="9.75" customHeight="1">
      <c r="A83" s="63"/>
      <c r="B83" s="61"/>
      <c r="C83" s="61"/>
      <c r="E83" s="193" t="s">
        <v>751</v>
      </c>
      <c r="F83" s="140">
        <f>F77/(B6-F73)*100</f>
        <v>34.45019072769953</v>
      </c>
      <c r="G83" s="140">
        <f>G77/(C6-G73)*100</f>
        <v>30.535096166358695</v>
      </c>
      <c r="H83" s="141">
        <f>H77/(D6-H73)*100</f>
        <v>37.91878991906661</v>
      </c>
      <c r="I83" s="394"/>
      <c r="J83" s="395"/>
      <c r="K83" s="54"/>
      <c r="L83" s="54"/>
      <c r="M83" s="55"/>
      <c r="S83" s="2"/>
      <c r="T83" s="54"/>
      <c r="U83" s="54"/>
      <c r="V83" s="55"/>
      <c r="AB83" s="2"/>
      <c r="AC83" s="54"/>
      <c r="AD83" s="54"/>
      <c r="AE83" s="55"/>
    </row>
    <row r="84" spans="1:31" s="214" customFormat="1" ht="9.75" customHeight="1">
      <c r="A84" s="63"/>
      <c r="B84" s="61"/>
      <c r="C84" s="61"/>
      <c r="D84" s="61"/>
      <c r="E84" s="193" t="s">
        <v>752</v>
      </c>
      <c r="F84" s="140">
        <f>F78/(B6-F73)*100</f>
        <v>17.332991001564945</v>
      </c>
      <c r="G84" s="140">
        <f>G78/(C6-G73)*100</f>
        <v>14.084012180204564</v>
      </c>
      <c r="H84" s="141">
        <f>H78/(D6-H73)*100</f>
        <v>20.211441352117873</v>
      </c>
      <c r="I84" s="394"/>
      <c r="J84" s="395"/>
      <c r="K84" s="54"/>
      <c r="L84" s="54"/>
      <c r="M84" s="55"/>
      <c r="S84" s="2"/>
      <c r="T84" s="54"/>
      <c r="U84" s="54"/>
      <c r="V84" s="55"/>
      <c r="AB84" s="2"/>
      <c r="AC84" s="54"/>
      <c r="AD84" s="54"/>
      <c r="AE84" s="55"/>
    </row>
    <row r="85" spans="1:31" s="214" customFormat="1" ht="9.75" customHeight="1">
      <c r="A85" s="63"/>
      <c r="B85" s="61"/>
      <c r="C85" s="61"/>
      <c r="D85" s="61"/>
      <c r="E85" s="193" t="s">
        <v>753</v>
      </c>
      <c r="F85" s="140">
        <f>F79/(B6-F73)*100</f>
        <v>5.686986502347418</v>
      </c>
      <c r="G85" s="140">
        <f>G79/(C6-G73)*100</f>
        <v>3.8271347890586367</v>
      </c>
      <c r="H85" s="141">
        <f>H79/(D6-H73)*100</f>
        <v>7.3347321819732985</v>
      </c>
      <c r="I85" s="394"/>
      <c r="J85" s="395"/>
      <c r="K85" s="54"/>
      <c r="L85" s="54"/>
      <c r="M85" s="55"/>
      <c r="S85" s="2"/>
      <c r="T85" s="54"/>
      <c r="U85" s="54"/>
      <c r="V85" s="55"/>
      <c r="AB85" s="2"/>
      <c r="AC85" s="54"/>
      <c r="AD85" s="54"/>
      <c r="AE85" s="55"/>
    </row>
    <row r="86" spans="1:31" s="214" customFormat="1" ht="9.75" customHeight="1">
      <c r="A86" s="63"/>
      <c r="B86" s="61"/>
      <c r="C86" s="61"/>
      <c r="D86" s="61"/>
      <c r="E86" s="316" t="s">
        <v>407</v>
      </c>
      <c r="F86" s="142">
        <v>50.89657</v>
      </c>
      <c r="G86" s="142">
        <v>48.7688</v>
      </c>
      <c r="H86" s="143">
        <v>52.78168</v>
      </c>
      <c r="J86" s="2"/>
      <c r="K86" s="54"/>
      <c r="L86" s="54"/>
      <c r="M86" s="55"/>
      <c r="S86" s="2"/>
      <c r="T86" s="54"/>
      <c r="U86" s="54"/>
      <c r="V86" s="55"/>
      <c r="AB86" s="2"/>
      <c r="AC86" s="54"/>
      <c r="AD86" s="54"/>
      <c r="AE86" s="55"/>
    </row>
    <row r="87" spans="1:31" s="214" customFormat="1" ht="9.75" customHeight="1">
      <c r="A87" s="234"/>
      <c r="B87" s="61"/>
      <c r="C87" s="61"/>
      <c r="D87" s="61"/>
      <c r="E87" s="316" t="s">
        <v>408</v>
      </c>
      <c r="F87" s="142">
        <v>53.20673</v>
      </c>
      <c r="G87" s="142">
        <v>50.65854</v>
      </c>
      <c r="H87" s="143">
        <v>55.78032</v>
      </c>
      <c r="J87" s="2"/>
      <c r="K87" s="54"/>
      <c r="L87" s="54"/>
      <c r="M87" s="55"/>
      <c r="S87" s="2"/>
      <c r="T87" s="54"/>
      <c r="U87" s="54"/>
      <c r="V87" s="55"/>
      <c r="AB87" s="2"/>
      <c r="AC87" s="54"/>
      <c r="AD87" s="54"/>
      <c r="AE87" s="55"/>
    </row>
    <row r="88" spans="1:8" ht="1.5" customHeight="1">
      <c r="A88" s="235"/>
      <c r="B88" s="236"/>
      <c r="C88" s="236"/>
      <c r="D88" s="236"/>
      <c r="E88" s="290"/>
      <c r="F88" s="290"/>
      <c r="G88" s="290"/>
      <c r="H88" s="291"/>
    </row>
    <row r="89" ht="12" customHeight="1">
      <c r="A89" s="2" t="s">
        <v>761</v>
      </c>
    </row>
    <row r="90" ht="12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spans="1:4" ht="13.5">
      <c r="A148" s="8"/>
      <c r="B148" s="8"/>
      <c r="C148" s="8"/>
      <c r="D148" s="8"/>
    </row>
    <row r="149" spans="5:8" ht="13.5">
      <c r="E149" s="8"/>
      <c r="F149" s="8"/>
      <c r="G149" s="8"/>
      <c r="H149" s="8"/>
    </row>
    <row r="151" spans="1:3" ht="13.5">
      <c r="A151" s="9"/>
      <c r="B151" s="55"/>
      <c r="C151" s="55"/>
    </row>
    <row r="152" spans="1:3" ht="13.5">
      <c r="A152" s="9"/>
      <c r="B152" s="55"/>
      <c r="C152" s="55"/>
    </row>
    <row r="158" spans="1:35" s="8" customFormat="1" ht="13.5">
      <c r="A158" s="2"/>
      <c r="B158" s="54"/>
      <c r="C158" s="54"/>
      <c r="D158" s="55"/>
      <c r="E158" s="3"/>
      <c r="F158" s="3"/>
      <c r="G158" s="3"/>
      <c r="H158" s="3"/>
      <c r="J158" s="2"/>
      <c r="K158" s="54"/>
      <c r="L158" s="54"/>
      <c r="M158" s="55"/>
      <c r="N158" s="3"/>
      <c r="O158" s="3"/>
      <c r="P158" s="3"/>
      <c r="Q158" s="3"/>
      <c r="R158" s="3"/>
      <c r="S158" s="2"/>
      <c r="T158" s="54"/>
      <c r="U158" s="54"/>
      <c r="V158" s="55"/>
      <c r="W158" s="3"/>
      <c r="X158" s="3"/>
      <c r="Y158" s="3"/>
      <c r="Z158" s="3"/>
      <c r="AA158" s="3"/>
      <c r="AB158" s="2"/>
      <c r="AC158" s="54"/>
      <c r="AD158" s="54"/>
      <c r="AE158" s="55"/>
      <c r="AF158" s="3"/>
      <c r="AG158" s="3"/>
      <c r="AH158" s="3"/>
      <c r="AI158" s="3"/>
    </row>
  </sheetData>
  <sheetProtection/>
  <mergeCells count="4">
    <mergeCell ref="J1:Q1"/>
    <mergeCell ref="S1:Z1"/>
    <mergeCell ref="AB1:AI1"/>
    <mergeCell ref="A1:H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pane xSplit="1" ySplit="6" topLeftCell="B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L1"/>
    </sheetView>
  </sheetViews>
  <sheetFormatPr defaultColWidth="8.875" defaultRowHeight="13.5"/>
  <cols>
    <col min="1" max="1" width="12.875" style="3" customWidth="1"/>
    <col min="2" max="2" width="8.00390625" style="3" customWidth="1"/>
    <col min="3" max="12" width="7.125" style="3" customWidth="1"/>
    <col min="13" max="13" width="3.50390625" style="3" customWidth="1"/>
    <col min="14" max="16384" width="8.875" style="3" customWidth="1"/>
  </cols>
  <sheetData>
    <row r="1" spans="1:12" ht="19.5" customHeight="1">
      <c r="A1" s="513" t="s">
        <v>78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3.5" customHeight="1">
      <c r="A3" s="47" t="s">
        <v>806</v>
      </c>
      <c r="B3" s="47"/>
      <c r="C3" s="37"/>
      <c r="D3" s="37"/>
      <c r="E3" s="37"/>
      <c r="F3" s="37"/>
      <c r="G3" s="37"/>
      <c r="H3" s="37"/>
      <c r="I3" s="37"/>
      <c r="J3" s="37"/>
      <c r="K3" s="37"/>
      <c r="L3" s="36" t="s">
        <v>862</v>
      </c>
    </row>
    <row r="4" spans="1:12" ht="15" customHeight="1">
      <c r="A4" s="547" t="s">
        <v>409</v>
      </c>
      <c r="B4" s="550" t="s">
        <v>135</v>
      </c>
      <c r="C4" s="552" t="s">
        <v>193</v>
      </c>
      <c r="D4" s="553"/>
      <c r="E4" s="553"/>
      <c r="F4" s="553"/>
      <c r="G4" s="554"/>
      <c r="H4" s="552" t="s">
        <v>194</v>
      </c>
      <c r="I4" s="553"/>
      <c r="J4" s="553"/>
      <c r="K4" s="553"/>
      <c r="L4" s="553"/>
    </row>
    <row r="5" spans="1:12" ht="15" customHeight="1">
      <c r="A5" s="548"/>
      <c r="B5" s="551"/>
      <c r="C5" s="555" t="s">
        <v>754</v>
      </c>
      <c r="D5" s="543" t="s">
        <v>84</v>
      </c>
      <c r="E5" s="555" t="s">
        <v>410</v>
      </c>
      <c r="F5" s="543" t="s">
        <v>85</v>
      </c>
      <c r="G5" s="543" t="s">
        <v>86</v>
      </c>
      <c r="H5" s="555" t="s">
        <v>754</v>
      </c>
      <c r="I5" s="543" t="s">
        <v>84</v>
      </c>
      <c r="J5" s="555" t="s">
        <v>410</v>
      </c>
      <c r="K5" s="543" t="s">
        <v>85</v>
      </c>
      <c r="L5" s="545" t="s">
        <v>86</v>
      </c>
    </row>
    <row r="6" spans="1:12" ht="15" customHeight="1">
      <c r="A6" s="549"/>
      <c r="B6" s="544"/>
      <c r="C6" s="556"/>
      <c r="D6" s="544"/>
      <c r="E6" s="556"/>
      <c r="F6" s="544"/>
      <c r="G6" s="544"/>
      <c r="H6" s="556"/>
      <c r="I6" s="544"/>
      <c r="J6" s="556"/>
      <c r="K6" s="544"/>
      <c r="L6" s="546"/>
    </row>
    <row r="7" spans="1:12" ht="15" customHeight="1">
      <c r="A7" s="377" t="s">
        <v>135</v>
      </c>
      <c r="B7" s="378">
        <f aca="true" t="shared" si="0" ref="B7:B25">SUM(C7,H7)</f>
        <v>146950</v>
      </c>
      <c r="C7" s="378">
        <v>68351</v>
      </c>
      <c r="D7" s="378">
        <v>18483</v>
      </c>
      <c r="E7" s="378">
        <v>39204</v>
      </c>
      <c r="F7" s="378">
        <v>2567</v>
      </c>
      <c r="G7" s="378">
        <v>3596</v>
      </c>
      <c r="H7" s="378">
        <v>78599</v>
      </c>
      <c r="I7" s="378">
        <v>15973</v>
      </c>
      <c r="J7" s="378">
        <v>38934</v>
      </c>
      <c r="K7" s="378">
        <v>12248</v>
      </c>
      <c r="L7" s="378">
        <v>6974</v>
      </c>
    </row>
    <row r="8" spans="1:12" ht="15" customHeight="1">
      <c r="A8" s="377" t="s">
        <v>390</v>
      </c>
      <c r="B8" s="379">
        <f t="shared" si="0"/>
        <v>7225</v>
      </c>
      <c r="C8" s="379">
        <v>3767</v>
      </c>
      <c r="D8" s="379">
        <v>3680</v>
      </c>
      <c r="E8" s="379">
        <v>13</v>
      </c>
      <c r="F8" s="486" t="s">
        <v>762</v>
      </c>
      <c r="G8" s="486" t="s">
        <v>762</v>
      </c>
      <c r="H8" s="379">
        <v>3458</v>
      </c>
      <c r="I8" s="379">
        <v>3408</v>
      </c>
      <c r="J8" s="379">
        <v>12</v>
      </c>
      <c r="K8" s="379">
        <v>1</v>
      </c>
      <c r="L8" s="379">
        <v>2</v>
      </c>
    </row>
    <row r="9" spans="1:12" ht="15" customHeight="1">
      <c r="A9" s="377" t="s">
        <v>675</v>
      </c>
      <c r="B9" s="379">
        <f t="shared" si="0"/>
        <v>6584</v>
      </c>
      <c r="C9" s="379">
        <v>3419</v>
      </c>
      <c r="D9" s="379">
        <v>2745</v>
      </c>
      <c r="E9" s="379">
        <v>199</v>
      </c>
      <c r="F9" s="486" t="s">
        <v>762</v>
      </c>
      <c r="G9" s="379">
        <v>12</v>
      </c>
      <c r="H9" s="379">
        <v>3165</v>
      </c>
      <c r="I9" s="379">
        <v>2596</v>
      </c>
      <c r="J9" s="379">
        <v>294</v>
      </c>
      <c r="K9" s="379">
        <v>1</v>
      </c>
      <c r="L9" s="379">
        <v>20</v>
      </c>
    </row>
    <row r="10" spans="1:12" ht="15" customHeight="1">
      <c r="A10" s="377" t="s">
        <v>676</v>
      </c>
      <c r="B10" s="379">
        <f t="shared" si="0"/>
        <v>6452</v>
      </c>
      <c r="C10" s="379">
        <v>3275</v>
      </c>
      <c r="D10" s="379">
        <v>1993</v>
      </c>
      <c r="E10" s="379">
        <v>852</v>
      </c>
      <c r="F10" s="379">
        <v>1</v>
      </c>
      <c r="G10" s="379">
        <v>41</v>
      </c>
      <c r="H10" s="379">
        <v>3177</v>
      </c>
      <c r="I10" s="379">
        <v>1714</v>
      </c>
      <c r="J10" s="379">
        <v>1117</v>
      </c>
      <c r="K10" s="379">
        <v>4</v>
      </c>
      <c r="L10" s="379">
        <v>114</v>
      </c>
    </row>
    <row r="11" spans="1:12" ht="15" customHeight="1">
      <c r="A11" s="377" t="s">
        <v>677</v>
      </c>
      <c r="B11" s="379">
        <f t="shared" si="0"/>
        <v>6992</v>
      </c>
      <c r="C11" s="379">
        <v>3479</v>
      </c>
      <c r="D11" s="379">
        <v>1487</v>
      </c>
      <c r="E11" s="379">
        <v>1594</v>
      </c>
      <c r="F11" s="486" t="s">
        <v>762</v>
      </c>
      <c r="G11" s="379">
        <v>95</v>
      </c>
      <c r="H11" s="379">
        <v>3513</v>
      </c>
      <c r="I11" s="379">
        <v>1146</v>
      </c>
      <c r="J11" s="379">
        <v>1932</v>
      </c>
      <c r="K11" s="379">
        <v>3</v>
      </c>
      <c r="L11" s="379">
        <v>231</v>
      </c>
    </row>
    <row r="12" spans="1:12" ht="15" customHeight="1">
      <c r="A12" s="377" t="s">
        <v>678</v>
      </c>
      <c r="B12" s="379">
        <f t="shared" si="0"/>
        <v>8384</v>
      </c>
      <c r="C12" s="379">
        <v>4109</v>
      </c>
      <c r="D12" s="379">
        <v>1308</v>
      </c>
      <c r="E12" s="379">
        <v>2323</v>
      </c>
      <c r="F12" s="379">
        <v>6</v>
      </c>
      <c r="G12" s="379">
        <v>166</v>
      </c>
      <c r="H12" s="379">
        <v>4275</v>
      </c>
      <c r="I12" s="379">
        <v>982</v>
      </c>
      <c r="J12" s="379">
        <v>2643</v>
      </c>
      <c r="K12" s="379">
        <v>14</v>
      </c>
      <c r="L12" s="379">
        <v>409</v>
      </c>
    </row>
    <row r="13" spans="1:12" ht="15" customHeight="1">
      <c r="A13" s="377" t="s">
        <v>679</v>
      </c>
      <c r="B13" s="379">
        <f t="shared" si="0"/>
        <v>10335</v>
      </c>
      <c r="C13" s="379">
        <v>5122</v>
      </c>
      <c r="D13" s="379">
        <v>1424</v>
      </c>
      <c r="E13" s="379">
        <v>3083</v>
      </c>
      <c r="F13" s="379">
        <v>15</v>
      </c>
      <c r="G13" s="379">
        <v>251</v>
      </c>
      <c r="H13" s="379">
        <v>5213</v>
      </c>
      <c r="I13" s="379">
        <v>983</v>
      </c>
      <c r="J13" s="379">
        <v>3281</v>
      </c>
      <c r="K13" s="379">
        <v>44</v>
      </c>
      <c r="L13" s="379">
        <v>591</v>
      </c>
    </row>
    <row r="14" spans="1:12" ht="15" customHeight="1">
      <c r="A14" s="377" t="s">
        <v>680</v>
      </c>
      <c r="B14" s="379">
        <f t="shared" si="0"/>
        <v>12090</v>
      </c>
      <c r="C14" s="379">
        <v>6028</v>
      </c>
      <c r="D14" s="379">
        <v>1473</v>
      </c>
      <c r="E14" s="379">
        <v>3707</v>
      </c>
      <c r="F14" s="379">
        <v>24</v>
      </c>
      <c r="G14" s="379">
        <v>403</v>
      </c>
      <c r="H14" s="379">
        <v>6062</v>
      </c>
      <c r="I14" s="379">
        <v>1151</v>
      </c>
      <c r="J14" s="379">
        <v>3642</v>
      </c>
      <c r="K14" s="379">
        <v>64</v>
      </c>
      <c r="L14" s="379">
        <v>846</v>
      </c>
    </row>
    <row r="15" spans="1:12" ht="15" customHeight="1">
      <c r="A15" s="377" t="s">
        <v>681</v>
      </c>
      <c r="B15" s="379">
        <f t="shared" si="0"/>
        <v>10706</v>
      </c>
      <c r="C15" s="379">
        <v>5227</v>
      </c>
      <c r="D15" s="379">
        <v>1229</v>
      </c>
      <c r="E15" s="379">
        <v>3151</v>
      </c>
      <c r="F15" s="379">
        <v>35</v>
      </c>
      <c r="G15" s="379">
        <v>448</v>
      </c>
      <c r="H15" s="379">
        <v>5479</v>
      </c>
      <c r="I15" s="379">
        <v>961</v>
      </c>
      <c r="J15" s="379">
        <v>3322</v>
      </c>
      <c r="K15" s="379">
        <v>122</v>
      </c>
      <c r="L15" s="379">
        <v>801</v>
      </c>
    </row>
    <row r="16" spans="1:12" ht="15" customHeight="1">
      <c r="A16" s="377" t="s">
        <v>682</v>
      </c>
      <c r="B16" s="379">
        <f t="shared" si="0"/>
        <v>10748</v>
      </c>
      <c r="C16" s="379">
        <v>5158</v>
      </c>
      <c r="D16" s="379">
        <v>988</v>
      </c>
      <c r="E16" s="379">
        <v>3348</v>
      </c>
      <c r="F16" s="379">
        <v>68</v>
      </c>
      <c r="G16" s="379">
        <v>423</v>
      </c>
      <c r="H16" s="379">
        <v>5590</v>
      </c>
      <c r="I16" s="379">
        <v>850</v>
      </c>
      <c r="J16" s="379">
        <v>3501</v>
      </c>
      <c r="K16" s="379">
        <v>206</v>
      </c>
      <c r="L16" s="379">
        <v>754</v>
      </c>
    </row>
    <row r="17" spans="1:12" ht="15" customHeight="1">
      <c r="A17" s="377" t="s">
        <v>683</v>
      </c>
      <c r="B17" s="379">
        <f t="shared" si="0"/>
        <v>11079</v>
      </c>
      <c r="C17" s="379">
        <v>5302</v>
      </c>
      <c r="D17" s="379">
        <v>781</v>
      </c>
      <c r="E17" s="379">
        <v>3682</v>
      </c>
      <c r="F17" s="379">
        <v>114</v>
      </c>
      <c r="G17" s="379">
        <v>457</v>
      </c>
      <c r="H17" s="379">
        <v>5777</v>
      </c>
      <c r="I17" s="379">
        <v>654</v>
      </c>
      <c r="J17" s="379">
        <v>3801</v>
      </c>
      <c r="K17" s="379">
        <v>395</v>
      </c>
      <c r="L17" s="379">
        <v>723</v>
      </c>
    </row>
    <row r="18" spans="1:12" ht="15" customHeight="1">
      <c r="A18" s="377" t="s">
        <v>684</v>
      </c>
      <c r="B18" s="379">
        <f t="shared" si="0"/>
        <v>13839</v>
      </c>
      <c r="C18" s="379">
        <v>6329</v>
      </c>
      <c r="D18" s="379">
        <v>715</v>
      </c>
      <c r="E18" s="379">
        <v>4535</v>
      </c>
      <c r="F18" s="379">
        <v>239</v>
      </c>
      <c r="G18" s="379">
        <v>503</v>
      </c>
      <c r="H18" s="379">
        <v>7510</v>
      </c>
      <c r="I18" s="379">
        <v>555</v>
      </c>
      <c r="J18" s="379">
        <v>4789</v>
      </c>
      <c r="K18" s="379">
        <v>926</v>
      </c>
      <c r="L18" s="379">
        <v>910</v>
      </c>
    </row>
    <row r="19" spans="1:12" ht="15" customHeight="1">
      <c r="A19" s="377" t="s">
        <v>685</v>
      </c>
      <c r="B19" s="379">
        <f t="shared" si="0"/>
        <v>14162</v>
      </c>
      <c r="C19" s="379">
        <v>6313</v>
      </c>
      <c r="D19" s="379">
        <v>382</v>
      </c>
      <c r="E19" s="379">
        <v>4843</v>
      </c>
      <c r="F19" s="379">
        <v>390</v>
      </c>
      <c r="G19" s="379">
        <v>399</v>
      </c>
      <c r="H19" s="379">
        <v>7849</v>
      </c>
      <c r="I19" s="379">
        <v>424</v>
      </c>
      <c r="J19" s="379">
        <v>4729</v>
      </c>
      <c r="K19" s="379">
        <v>1582</v>
      </c>
      <c r="L19" s="379">
        <v>738</v>
      </c>
    </row>
    <row r="20" spans="1:12" ht="15" customHeight="1">
      <c r="A20" s="377" t="s">
        <v>686</v>
      </c>
      <c r="B20" s="379">
        <f t="shared" si="0"/>
        <v>10479</v>
      </c>
      <c r="C20" s="379">
        <v>4403</v>
      </c>
      <c r="D20" s="379">
        <v>151</v>
      </c>
      <c r="E20" s="379">
        <v>3439</v>
      </c>
      <c r="F20" s="379">
        <v>398</v>
      </c>
      <c r="G20" s="379">
        <v>196</v>
      </c>
      <c r="H20" s="379">
        <v>6076</v>
      </c>
      <c r="I20" s="379">
        <v>214</v>
      </c>
      <c r="J20" s="379">
        <v>3086</v>
      </c>
      <c r="K20" s="379">
        <v>1991</v>
      </c>
      <c r="L20" s="379">
        <v>403</v>
      </c>
    </row>
    <row r="21" spans="1:12" ht="15" customHeight="1">
      <c r="A21" s="377" t="s">
        <v>687</v>
      </c>
      <c r="B21" s="379">
        <f t="shared" si="0"/>
        <v>8572</v>
      </c>
      <c r="C21" s="379">
        <v>3479</v>
      </c>
      <c r="D21" s="379">
        <v>81</v>
      </c>
      <c r="E21" s="379">
        <v>2588</v>
      </c>
      <c r="F21" s="379">
        <v>493</v>
      </c>
      <c r="G21" s="379">
        <v>117</v>
      </c>
      <c r="H21" s="379">
        <v>5093</v>
      </c>
      <c r="I21" s="379">
        <v>150</v>
      </c>
      <c r="J21" s="379">
        <v>1865</v>
      </c>
      <c r="K21" s="379">
        <v>2455</v>
      </c>
      <c r="L21" s="379">
        <v>223</v>
      </c>
    </row>
    <row r="22" spans="1:12" ht="15" customHeight="1">
      <c r="A22" s="377" t="s">
        <v>688</v>
      </c>
      <c r="B22" s="379">
        <f t="shared" si="0"/>
        <v>5821</v>
      </c>
      <c r="C22" s="379">
        <v>2102</v>
      </c>
      <c r="D22" s="379">
        <v>30</v>
      </c>
      <c r="E22" s="379">
        <v>1413</v>
      </c>
      <c r="F22" s="379">
        <v>479</v>
      </c>
      <c r="G22" s="379">
        <v>69</v>
      </c>
      <c r="H22" s="379">
        <v>3719</v>
      </c>
      <c r="I22" s="379">
        <v>100</v>
      </c>
      <c r="J22" s="379">
        <v>767</v>
      </c>
      <c r="K22" s="379">
        <v>2341</v>
      </c>
      <c r="L22" s="379">
        <v>128</v>
      </c>
    </row>
    <row r="23" spans="1:12" ht="15" customHeight="1">
      <c r="A23" s="377" t="s">
        <v>689</v>
      </c>
      <c r="B23" s="379">
        <f t="shared" si="0"/>
        <v>2644</v>
      </c>
      <c r="C23" s="379">
        <v>700</v>
      </c>
      <c r="D23" s="379">
        <v>11</v>
      </c>
      <c r="E23" s="379">
        <v>394</v>
      </c>
      <c r="F23" s="379">
        <v>228</v>
      </c>
      <c r="G23" s="379">
        <v>13</v>
      </c>
      <c r="H23" s="379">
        <v>1944</v>
      </c>
      <c r="I23" s="379">
        <v>53</v>
      </c>
      <c r="J23" s="379">
        <v>145</v>
      </c>
      <c r="K23" s="379">
        <v>1526</v>
      </c>
      <c r="L23" s="379">
        <v>60</v>
      </c>
    </row>
    <row r="24" spans="1:12" ht="15" customHeight="1">
      <c r="A24" s="377" t="s">
        <v>690</v>
      </c>
      <c r="B24" s="379">
        <f t="shared" si="0"/>
        <v>729</v>
      </c>
      <c r="C24" s="379">
        <v>130</v>
      </c>
      <c r="D24" s="379">
        <v>3</v>
      </c>
      <c r="E24" s="379">
        <v>39</v>
      </c>
      <c r="F24" s="379">
        <v>73</v>
      </c>
      <c r="G24" s="379">
        <v>3</v>
      </c>
      <c r="H24" s="379">
        <v>599</v>
      </c>
      <c r="I24" s="379">
        <v>28</v>
      </c>
      <c r="J24" s="379">
        <v>7</v>
      </c>
      <c r="K24" s="379">
        <v>493</v>
      </c>
      <c r="L24" s="379">
        <v>16</v>
      </c>
    </row>
    <row r="25" spans="1:12" ht="15" customHeight="1">
      <c r="A25" s="377" t="s">
        <v>411</v>
      </c>
      <c r="B25" s="379">
        <f t="shared" si="0"/>
        <v>109</v>
      </c>
      <c r="C25" s="379">
        <v>9</v>
      </c>
      <c r="D25" s="379">
        <v>2</v>
      </c>
      <c r="E25" s="379">
        <v>1</v>
      </c>
      <c r="F25" s="379">
        <v>4</v>
      </c>
      <c r="G25" s="486" t="s">
        <v>762</v>
      </c>
      <c r="H25" s="379">
        <v>100</v>
      </c>
      <c r="I25" s="379">
        <v>4</v>
      </c>
      <c r="J25" s="379">
        <v>1</v>
      </c>
      <c r="K25" s="379">
        <v>80</v>
      </c>
      <c r="L25" s="379">
        <v>5</v>
      </c>
    </row>
    <row r="26" spans="1:12" ht="15" customHeight="1">
      <c r="A26" s="359" t="s">
        <v>703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</row>
    <row r="27" spans="1:12" ht="15" customHeight="1">
      <c r="A27" s="373" t="s">
        <v>413</v>
      </c>
      <c r="B27" s="379">
        <f>SUM(C27,H27)</f>
        <v>56355</v>
      </c>
      <c r="C27" s="379">
        <v>23465</v>
      </c>
      <c r="D27" s="379">
        <v>1375</v>
      </c>
      <c r="E27" s="379">
        <v>17252</v>
      </c>
      <c r="F27" s="379">
        <v>2304</v>
      </c>
      <c r="G27" s="379">
        <v>1300</v>
      </c>
      <c r="H27" s="379">
        <v>32890</v>
      </c>
      <c r="I27" s="379">
        <v>1528</v>
      </c>
      <c r="J27" s="379">
        <v>15389</v>
      </c>
      <c r="K27" s="379">
        <v>11394</v>
      </c>
      <c r="L27" s="379">
        <v>2483</v>
      </c>
    </row>
    <row r="28" spans="1:12" ht="15" customHeight="1">
      <c r="A28" s="377" t="s">
        <v>405</v>
      </c>
      <c r="B28" s="379">
        <f>SUM(C28,H28)</f>
        <v>28354</v>
      </c>
      <c r="C28" s="379">
        <v>10823</v>
      </c>
      <c r="D28" s="379">
        <v>278</v>
      </c>
      <c r="E28" s="379">
        <v>7874</v>
      </c>
      <c r="F28" s="379">
        <v>1675</v>
      </c>
      <c r="G28" s="379">
        <v>398</v>
      </c>
      <c r="H28" s="379">
        <v>17531</v>
      </c>
      <c r="I28" s="379">
        <v>549</v>
      </c>
      <c r="J28" s="379">
        <v>5871</v>
      </c>
      <c r="K28" s="379">
        <v>8886</v>
      </c>
      <c r="L28" s="379">
        <v>835</v>
      </c>
    </row>
    <row r="29" spans="1:12" ht="15" customHeight="1">
      <c r="A29" s="376" t="s">
        <v>121</v>
      </c>
      <c r="B29" s="265">
        <f>SUM(C29,H29)</f>
        <v>9303</v>
      </c>
      <c r="C29" s="265">
        <v>2941</v>
      </c>
      <c r="D29" s="265">
        <v>46</v>
      </c>
      <c r="E29" s="265">
        <v>1847</v>
      </c>
      <c r="F29" s="265">
        <v>784</v>
      </c>
      <c r="G29" s="265">
        <v>85</v>
      </c>
      <c r="H29" s="265">
        <v>6362</v>
      </c>
      <c r="I29" s="265">
        <v>185</v>
      </c>
      <c r="J29" s="265">
        <v>920</v>
      </c>
      <c r="K29" s="265">
        <v>4440</v>
      </c>
      <c r="L29" s="265">
        <v>209</v>
      </c>
    </row>
    <row r="30" spans="1:12" s="120" customFormat="1" ht="15" customHeight="1">
      <c r="A30" s="292" t="s">
        <v>850</v>
      </c>
      <c r="B30" s="293"/>
      <c r="C30" s="294"/>
      <c r="D30" s="295"/>
      <c r="E30" s="295"/>
      <c r="F30" s="295"/>
      <c r="G30" s="295"/>
      <c r="H30" s="295"/>
      <c r="I30" s="295"/>
      <c r="J30" s="295"/>
      <c r="K30" s="295"/>
      <c r="L30" s="295"/>
    </row>
  </sheetData>
  <sheetProtection/>
  <mergeCells count="15">
    <mergeCell ref="E5:E6"/>
    <mergeCell ref="F5:F6"/>
    <mergeCell ref="G5:G6"/>
    <mergeCell ref="H5:H6"/>
    <mergeCell ref="J5:J6"/>
    <mergeCell ref="K5:K6"/>
    <mergeCell ref="L5:L6"/>
    <mergeCell ref="A1:L1"/>
    <mergeCell ref="A4:A6"/>
    <mergeCell ref="B4:B6"/>
    <mergeCell ref="C4:G4"/>
    <mergeCell ref="H4:L4"/>
    <mergeCell ref="C5:C6"/>
    <mergeCell ref="D5:D6"/>
    <mergeCell ref="I5:I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11.50390625" style="3" customWidth="1"/>
    <col min="2" max="11" width="8.125" style="3" customWidth="1"/>
    <col min="12" max="16384" width="9.00390625" style="3" customWidth="1"/>
  </cols>
  <sheetData>
    <row r="1" spans="1:9" ht="19.5" customHeight="1">
      <c r="A1" s="557" t="s">
        <v>79</v>
      </c>
      <c r="B1" s="557"/>
      <c r="C1" s="557"/>
      <c r="D1" s="557"/>
      <c r="E1" s="557"/>
      <c r="F1" s="557"/>
      <c r="G1" s="557"/>
      <c r="H1" s="557"/>
      <c r="I1" s="8"/>
    </row>
    <row r="2" spans="3:8" ht="19.5" customHeight="1">
      <c r="C2" s="8"/>
      <c r="D2" s="8"/>
      <c r="E2" s="70"/>
      <c r="F2" s="70"/>
      <c r="G2" s="8"/>
      <c r="H2" s="8"/>
    </row>
    <row r="3" spans="1:15" ht="13.5">
      <c r="A3" s="47" t="s">
        <v>808</v>
      </c>
      <c r="B3" s="47"/>
      <c r="C3" s="37"/>
      <c r="D3" s="37"/>
      <c r="E3" s="71"/>
      <c r="F3" s="71"/>
      <c r="G3" s="37"/>
      <c r="O3" s="36" t="s">
        <v>863</v>
      </c>
    </row>
    <row r="4" spans="1:15" ht="15" customHeight="1">
      <c r="A4" s="524" t="s">
        <v>87</v>
      </c>
      <c r="B4" s="524"/>
      <c r="C4" s="524"/>
      <c r="D4" s="524"/>
      <c r="E4" s="524"/>
      <c r="F4" s="524"/>
      <c r="G4" s="524"/>
      <c r="H4" s="524"/>
      <c r="I4" s="168"/>
      <c r="J4" s="168"/>
      <c r="K4" s="168"/>
      <c r="L4" s="846" t="s">
        <v>704</v>
      </c>
      <c r="M4" s="847" t="s">
        <v>696</v>
      </c>
      <c r="N4" s="850" t="s">
        <v>705</v>
      </c>
      <c r="O4" s="852" t="s">
        <v>706</v>
      </c>
    </row>
    <row r="5" spans="1:15" ht="35.25" customHeight="1">
      <c r="A5" s="227" t="s">
        <v>415</v>
      </c>
      <c r="B5" s="842" t="s">
        <v>692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383" t="s">
        <v>44</v>
      </c>
      <c r="L5" s="848"/>
      <c r="M5" s="849"/>
      <c r="N5" s="851"/>
      <c r="O5" s="853"/>
    </row>
    <row r="6" spans="1:15" ht="15" customHeight="1">
      <c r="A6" s="207">
        <f>SUM(B6:K6)</f>
        <v>80095</v>
      </c>
      <c r="B6" s="843">
        <v>33385</v>
      </c>
      <c r="C6" s="72">
        <v>26342</v>
      </c>
      <c r="D6" s="843">
        <v>11605</v>
      </c>
      <c r="E6" s="843">
        <v>6396</v>
      </c>
      <c r="F6" s="843">
        <v>1800</v>
      </c>
      <c r="G6" s="843">
        <v>419</v>
      </c>
      <c r="H6" s="72">
        <v>110</v>
      </c>
      <c r="I6" s="844">
        <v>27</v>
      </c>
      <c r="J6" s="845">
        <v>11</v>
      </c>
      <c r="K6" s="265">
        <v>0</v>
      </c>
      <c r="L6" s="499">
        <v>159067</v>
      </c>
      <c r="M6" s="500">
        <v>1.98598</v>
      </c>
      <c r="N6" s="499">
        <v>1238</v>
      </c>
      <c r="O6" s="499">
        <v>577</v>
      </c>
    </row>
  </sheetData>
  <sheetProtection/>
  <mergeCells count="6">
    <mergeCell ref="O4:O5"/>
    <mergeCell ref="L4:L5"/>
    <mergeCell ref="M4:M5"/>
    <mergeCell ref="N4:N5"/>
    <mergeCell ref="A4:H4"/>
    <mergeCell ref="A1:H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pane xSplit="2" ySplit="5" topLeftCell="C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L1"/>
    </sheetView>
  </sheetViews>
  <sheetFormatPr defaultColWidth="8.875" defaultRowHeight="13.5"/>
  <cols>
    <col min="1" max="1" width="1.625" style="3" customWidth="1"/>
    <col min="2" max="2" width="20.125" style="3" customWidth="1"/>
    <col min="3" max="3" width="7.00390625" style="3" customWidth="1"/>
    <col min="4" max="4" width="7.125" style="3" customWidth="1"/>
    <col min="5" max="8" width="7.00390625" style="3" customWidth="1"/>
    <col min="9" max="9" width="7.125" style="3" customWidth="1"/>
    <col min="10" max="12" width="7.00390625" style="3" customWidth="1"/>
    <col min="13" max="13" width="6.25390625" style="3" customWidth="1"/>
    <col min="14" max="16384" width="8.875" style="3" customWidth="1"/>
  </cols>
  <sheetData>
    <row r="1" spans="1:13" ht="39" customHeight="1">
      <c r="A1" s="560" t="s">
        <v>695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74"/>
    </row>
    <row r="2" spans="1:13" ht="13.5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74"/>
    </row>
    <row r="3" spans="1:13" ht="13.5" customHeight="1">
      <c r="A3" s="47" t="s">
        <v>808</v>
      </c>
      <c r="B3" s="29"/>
      <c r="C3" s="75"/>
      <c r="D3" s="144"/>
      <c r="E3" s="76"/>
      <c r="F3" s="76"/>
      <c r="G3" s="76"/>
      <c r="H3" s="76"/>
      <c r="I3" s="76"/>
      <c r="J3" s="76"/>
      <c r="K3" s="76"/>
      <c r="L3" s="36" t="s">
        <v>863</v>
      </c>
      <c r="M3" s="74"/>
    </row>
    <row r="4" spans="1:13" ht="15" customHeight="1">
      <c r="A4" s="561" t="s">
        <v>878</v>
      </c>
      <c r="B4" s="507"/>
      <c r="C4" s="523" t="s">
        <v>88</v>
      </c>
      <c r="D4" s="524"/>
      <c r="E4" s="524"/>
      <c r="F4" s="524"/>
      <c r="G4" s="525"/>
      <c r="H4" s="523" t="s">
        <v>89</v>
      </c>
      <c r="I4" s="524"/>
      <c r="J4" s="524"/>
      <c r="K4" s="524"/>
      <c r="L4" s="524"/>
      <c r="M4" s="8"/>
    </row>
    <row r="5" spans="1:12" ht="30" customHeight="1">
      <c r="A5" s="509"/>
      <c r="B5" s="509"/>
      <c r="C5" s="222" t="s">
        <v>135</v>
      </c>
      <c r="D5" s="296" t="s">
        <v>529</v>
      </c>
      <c r="E5" s="44" t="s">
        <v>693</v>
      </c>
      <c r="F5" s="44" t="s">
        <v>694</v>
      </c>
      <c r="G5" s="266" t="s">
        <v>504</v>
      </c>
      <c r="H5" s="222" t="s">
        <v>135</v>
      </c>
      <c r="I5" s="296" t="s">
        <v>529</v>
      </c>
      <c r="J5" s="44" t="s">
        <v>693</v>
      </c>
      <c r="K5" s="44" t="s">
        <v>694</v>
      </c>
      <c r="L5" s="267" t="s">
        <v>504</v>
      </c>
    </row>
    <row r="6" spans="1:12" ht="15" customHeight="1">
      <c r="A6" s="540" t="s">
        <v>83</v>
      </c>
      <c r="B6" s="559"/>
      <c r="C6" s="52">
        <f aca="true" t="shared" si="0" ref="C6:C12">SUM(D6:G6)</f>
        <v>254</v>
      </c>
      <c r="D6" s="78">
        <f aca="true" t="shared" si="1" ref="D6:L6">SUM(D7:D12)</f>
        <v>28</v>
      </c>
      <c r="E6" s="78">
        <f t="shared" si="1"/>
        <v>166</v>
      </c>
      <c r="F6" s="78">
        <f t="shared" si="1"/>
        <v>32</v>
      </c>
      <c r="G6" s="78">
        <f t="shared" si="1"/>
        <v>28</v>
      </c>
      <c r="H6" s="78">
        <f aca="true" t="shared" si="2" ref="H6:H12">SUM(I6:L6)</f>
        <v>6010</v>
      </c>
      <c r="I6" s="78">
        <f t="shared" si="1"/>
        <v>74</v>
      </c>
      <c r="J6" s="78">
        <f t="shared" si="1"/>
        <v>2130</v>
      </c>
      <c r="K6" s="78">
        <f t="shared" si="1"/>
        <v>1279</v>
      </c>
      <c r="L6" s="79">
        <f t="shared" si="1"/>
        <v>2527</v>
      </c>
    </row>
    <row r="7" spans="1:12" ht="15" customHeight="1">
      <c r="A7" s="38"/>
      <c r="B7" s="384" t="s">
        <v>107</v>
      </c>
      <c r="C7" s="52">
        <f t="shared" si="0"/>
        <v>9</v>
      </c>
      <c r="D7" s="78" t="s">
        <v>762</v>
      </c>
      <c r="E7" s="78">
        <v>3</v>
      </c>
      <c r="F7" s="78">
        <v>2</v>
      </c>
      <c r="G7" s="78">
        <v>4</v>
      </c>
      <c r="H7" s="78">
        <f t="shared" si="2"/>
        <v>441</v>
      </c>
      <c r="I7" s="78" t="s">
        <v>762</v>
      </c>
      <c r="J7" s="78">
        <v>57</v>
      </c>
      <c r="K7" s="78">
        <v>67</v>
      </c>
      <c r="L7" s="79">
        <v>317</v>
      </c>
    </row>
    <row r="8" spans="1:12" ht="15" customHeight="1">
      <c r="A8" s="38"/>
      <c r="B8" s="384" t="s">
        <v>879</v>
      </c>
      <c r="C8" s="52">
        <f t="shared" si="0"/>
        <v>25</v>
      </c>
      <c r="D8" s="78">
        <v>1</v>
      </c>
      <c r="E8" s="78">
        <v>13</v>
      </c>
      <c r="F8" s="78">
        <v>5</v>
      </c>
      <c r="G8" s="78">
        <v>6</v>
      </c>
      <c r="H8" s="78">
        <f t="shared" si="2"/>
        <v>1010</v>
      </c>
      <c r="I8" s="78">
        <v>1</v>
      </c>
      <c r="J8" s="78">
        <v>208</v>
      </c>
      <c r="K8" s="78">
        <v>193</v>
      </c>
      <c r="L8" s="79">
        <v>608</v>
      </c>
    </row>
    <row r="9" spans="1:12" ht="15" customHeight="1">
      <c r="A9" s="38"/>
      <c r="B9" s="384" t="s">
        <v>417</v>
      </c>
      <c r="C9" s="52">
        <f t="shared" si="0"/>
        <v>215</v>
      </c>
      <c r="D9" s="78">
        <v>23</v>
      </c>
      <c r="E9" s="78">
        <v>150</v>
      </c>
      <c r="F9" s="78">
        <v>25</v>
      </c>
      <c r="G9" s="78">
        <v>17</v>
      </c>
      <c r="H9" s="78">
        <f t="shared" si="2"/>
        <v>4369</v>
      </c>
      <c r="I9" s="78">
        <v>69</v>
      </c>
      <c r="J9" s="78">
        <v>1865</v>
      </c>
      <c r="K9" s="78">
        <v>1019</v>
      </c>
      <c r="L9" s="79">
        <v>1416</v>
      </c>
    </row>
    <row r="10" spans="1:12" ht="15" customHeight="1">
      <c r="A10" s="38"/>
      <c r="B10" s="384" t="s">
        <v>418</v>
      </c>
      <c r="C10" s="52">
        <f t="shared" si="0"/>
        <v>0</v>
      </c>
      <c r="D10" s="78" t="s">
        <v>762</v>
      </c>
      <c r="E10" s="78" t="s">
        <v>762</v>
      </c>
      <c r="F10" s="78" t="s">
        <v>762</v>
      </c>
      <c r="G10" s="78" t="s">
        <v>762</v>
      </c>
      <c r="H10" s="78">
        <f t="shared" si="2"/>
        <v>0</v>
      </c>
      <c r="I10" s="78" t="s">
        <v>762</v>
      </c>
      <c r="J10" s="78" t="s">
        <v>762</v>
      </c>
      <c r="K10" s="78" t="s">
        <v>762</v>
      </c>
      <c r="L10" s="79" t="s">
        <v>762</v>
      </c>
    </row>
    <row r="11" spans="1:12" ht="15" customHeight="1">
      <c r="A11" s="38"/>
      <c r="B11" s="384" t="s">
        <v>420</v>
      </c>
      <c r="C11" s="52">
        <f t="shared" si="0"/>
        <v>1</v>
      </c>
      <c r="D11" s="78" t="s">
        <v>762</v>
      </c>
      <c r="E11" s="78" t="s">
        <v>762</v>
      </c>
      <c r="F11" s="78" t="s">
        <v>762</v>
      </c>
      <c r="G11" s="78">
        <v>1</v>
      </c>
      <c r="H11" s="78">
        <f t="shared" si="2"/>
        <v>186</v>
      </c>
      <c r="I11" s="78" t="s">
        <v>762</v>
      </c>
      <c r="J11" s="78" t="s">
        <v>762</v>
      </c>
      <c r="K11" s="78" t="s">
        <v>762</v>
      </c>
      <c r="L11" s="79">
        <v>186</v>
      </c>
    </row>
    <row r="12" spans="1:12" ht="15" customHeight="1">
      <c r="A12" s="68"/>
      <c r="B12" s="385" t="s">
        <v>419</v>
      </c>
      <c r="C12" s="72">
        <f t="shared" si="0"/>
        <v>4</v>
      </c>
      <c r="D12" s="80">
        <v>4</v>
      </c>
      <c r="E12" s="80" t="s">
        <v>762</v>
      </c>
      <c r="F12" s="80" t="s">
        <v>762</v>
      </c>
      <c r="G12" s="80" t="s">
        <v>762</v>
      </c>
      <c r="H12" s="80">
        <f t="shared" si="2"/>
        <v>4</v>
      </c>
      <c r="I12" s="80">
        <v>4</v>
      </c>
      <c r="J12" s="80" t="s">
        <v>762</v>
      </c>
      <c r="K12" s="80" t="s">
        <v>762</v>
      </c>
      <c r="L12" s="81" t="s">
        <v>762</v>
      </c>
    </row>
  </sheetData>
  <sheetProtection/>
  <mergeCells count="5">
    <mergeCell ref="A6:B6"/>
    <mergeCell ref="A1:L1"/>
    <mergeCell ref="C4:G4"/>
    <mergeCell ref="H4:L4"/>
    <mergeCell ref="A4:B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pane xSplit="2" ySplit="6" topLeftCell="C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J1"/>
    </sheetView>
  </sheetViews>
  <sheetFormatPr defaultColWidth="8.875" defaultRowHeight="13.5"/>
  <cols>
    <col min="1" max="1" width="2.625" style="3" customWidth="1"/>
    <col min="2" max="2" width="26.75390625" style="3" customWidth="1"/>
    <col min="3" max="9" width="7.875" style="3" customWidth="1"/>
    <col min="10" max="10" width="7.75390625" style="3" customWidth="1"/>
    <col min="11" max="11" width="6.50390625" style="3" customWidth="1"/>
    <col min="12" max="12" width="6.25390625" style="3" customWidth="1"/>
    <col min="13" max="16384" width="8.875" style="3" customWidth="1"/>
  </cols>
  <sheetData>
    <row r="1" spans="1:10" ht="39" customHeight="1">
      <c r="A1" s="565" t="s">
        <v>80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3" ht="13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98"/>
      <c r="L2" s="98"/>
      <c r="M2" s="98"/>
    </row>
    <row r="3" spans="1:13" ht="13.5" customHeight="1">
      <c r="A3" s="47" t="s">
        <v>808</v>
      </c>
      <c r="B3" s="29"/>
      <c r="C3" s="76"/>
      <c r="D3" s="76"/>
      <c r="E3" s="76"/>
      <c r="F3" s="76"/>
      <c r="G3" s="76"/>
      <c r="H3" s="76"/>
      <c r="I3" s="76"/>
      <c r="J3" s="36" t="s">
        <v>862</v>
      </c>
      <c r="K3" s="98"/>
      <c r="L3" s="98"/>
      <c r="M3" s="98"/>
    </row>
    <row r="4" spans="1:13" ht="15" customHeight="1">
      <c r="A4" s="77"/>
      <c r="B4" s="77"/>
      <c r="C4" s="570" t="s">
        <v>135</v>
      </c>
      <c r="D4" s="573" t="s">
        <v>512</v>
      </c>
      <c r="E4" s="562">
        <v>2</v>
      </c>
      <c r="F4" s="562">
        <v>3</v>
      </c>
      <c r="G4" s="562">
        <v>4</v>
      </c>
      <c r="H4" s="562">
        <v>5</v>
      </c>
      <c r="I4" s="562">
        <v>6</v>
      </c>
      <c r="J4" s="567" t="s">
        <v>503</v>
      </c>
      <c r="K4" s="299"/>
      <c r="L4" s="98"/>
      <c r="M4" s="98"/>
    </row>
    <row r="5" spans="1:13" ht="15" customHeight="1">
      <c r="A5" s="38"/>
      <c r="B5" s="38"/>
      <c r="C5" s="571"/>
      <c r="D5" s="574"/>
      <c r="E5" s="563"/>
      <c r="F5" s="563"/>
      <c r="G5" s="563"/>
      <c r="H5" s="563"/>
      <c r="I5" s="563"/>
      <c r="J5" s="568"/>
      <c r="K5" s="299"/>
      <c r="L5" s="98"/>
      <c r="M5" s="98"/>
    </row>
    <row r="6" spans="1:13" ht="15" customHeight="1">
      <c r="A6" s="173"/>
      <c r="B6" s="173"/>
      <c r="C6" s="572"/>
      <c r="D6" s="575"/>
      <c r="E6" s="564"/>
      <c r="F6" s="564"/>
      <c r="G6" s="564"/>
      <c r="H6" s="564"/>
      <c r="I6" s="564"/>
      <c r="J6" s="569"/>
      <c r="K6" s="299"/>
      <c r="L6" s="98"/>
      <c r="M6" s="98"/>
    </row>
    <row r="7" spans="1:13" ht="15" customHeight="1">
      <c r="A7" s="540" t="s">
        <v>414</v>
      </c>
      <c r="B7" s="559"/>
      <c r="C7" s="78">
        <f>SUM(D7:J7)</f>
        <v>80095</v>
      </c>
      <c r="D7" s="78">
        <v>33385</v>
      </c>
      <c r="E7" s="78">
        <v>26342</v>
      </c>
      <c r="F7" s="78">
        <v>11605</v>
      </c>
      <c r="G7" s="78">
        <v>6396</v>
      </c>
      <c r="H7" s="78">
        <v>1800</v>
      </c>
      <c r="I7" s="78">
        <v>419</v>
      </c>
      <c r="J7" s="79">
        <v>148</v>
      </c>
      <c r="K7" s="299"/>
      <c r="L7" s="98"/>
      <c r="M7" s="98"/>
    </row>
    <row r="8" spans="1:13" ht="15" customHeight="1">
      <c r="A8" s="530" t="s">
        <v>421</v>
      </c>
      <c r="B8" s="566"/>
      <c r="C8" s="78">
        <f>SUM(D8:J8)</f>
        <v>159067</v>
      </c>
      <c r="D8" s="78">
        <v>33385</v>
      </c>
      <c r="E8" s="78">
        <v>52684</v>
      </c>
      <c r="F8" s="78">
        <v>34815</v>
      </c>
      <c r="G8" s="78">
        <v>25584</v>
      </c>
      <c r="H8" s="78">
        <v>9000</v>
      </c>
      <c r="I8" s="78">
        <v>2514</v>
      </c>
      <c r="J8" s="79">
        <v>1085</v>
      </c>
      <c r="K8" s="299"/>
      <c r="L8" s="98"/>
      <c r="M8" s="98"/>
    </row>
    <row r="9" spans="1:13" ht="15" customHeight="1">
      <c r="A9" s="37" t="s">
        <v>90</v>
      </c>
      <c r="C9" s="78"/>
      <c r="D9" s="78"/>
      <c r="E9" s="78"/>
      <c r="F9" s="78"/>
      <c r="G9" s="78"/>
      <c r="H9" s="78"/>
      <c r="I9" s="78"/>
      <c r="J9" s="79"/>
      <c r="K9" s="299"/>
      <c r="L9" s="98"/>
      <c r="M9" s="98"/>
    </row>
    <row r="10" spans="1:20" ht="15" customHeight="1">
      <c r="A10" s="530" t="s">
        <v>530</v>
      </c>
      <c r="B10" s="566"/>
      <c r="C10" s="78"/>
      <c r="D10" s="78"/>
      <c r="E10" s="78"/>
      <c r="F10" s="78"/>
      <c r="G10" s="78"/>
      <c r="H10" s="78"/>
      <c r="I10" s="78"/>
      <c r="J10" s="79"/>
      <c r="K10" s="299"/>
      <c r="L10" s="98"/>
      <c r="M10" s="98"/>
      <c r="S10" s="8"/>
      <c r="T10" s="8"/>
    </row>
    <row r="11" spans="1:20" ht="15" customHeight="1">
      <c r="A11" s="38"/>
      <c r="B11" s="373" t="s">
        <v>422</v>
      </c>
      <c r="C11" s="78">
        <f>SUM(D11:J11)</f>
        <v>4483</v>
      </c>
      <c r="D11" s="78" t="s">
        <v>762</v>
      </c>
      <c r="E11" s="78">
        <v>169</v>
      </c>
      <c r="F11" s="78">
        <v>1694</v>
      </c>
      <c r="G11" s="78">
        <v>1664</v>
      </c>
      <c r="H11" s="78">
        <v>686</v>
      </c>
      <c r="I11" s="78">
        <v>182</v>
      </c>
      <c r="J11" s="79">
        <v>88</v>
      </c>
      <c r="K11" s="299"/>
      <c r="L11" s="98"/>
      <c r="M11" s="98"/>
      <c r="S11" s="8"/>
      <c r="T11" s="8"/>
    </row>
    <row r="12" spans="1:19" ht="15" customHeight="1">
      <c r="A12" s="38"/>
      <c r="B12" s="373" t="s">
        <v>416</v>
      </c>
      <c r="C12" s="78">
        <f>SUM(D12:J12)</f>
        <v>17246</v>
      </c>
      <c r="D12" s="78" t="s">
        <v>762</v>
      </c>
      <c r="E12" s="78">
        <v>338</v>
      </c>
      <c r="F12" s="78">
        <v>5082</v>
      </c>
      <c r="G12" s="78">
        <v>6656</v>
      </c>
      <c r="H12" s="78">
        <v>3430</v>
      </c>
      <c r="I12" s="78">
        <v>1092</v>
      </c>
      <c r="J12" s="79">
        <v>648</v>
      </c>
      <c r="K12" s="299"/>
      <c r="L12" s="98"/>
      <c r="M12" s="98"/>
      <c r="R12" s="8"/>
      <c r="S12" s="8"/>
    </row>
    <row r="13" spans="1:19" ht="15" customHeight="1">
      <c r="A13" s="38"/>
      <c r="B13" s="373" t="s">
        <v>526</v>
      </c>
      <c r="C13" s="78">
        <f>SUM(D13:J13)</f>
        <v>5702</v>
      </c>
      <c r="D13" s="78" t="s">
        <v>762</v>
      </c>
      <c r="E13" s="78">
        <v>169</v>
      </c>
      <c r="F13" s="78">
        <v>1734</v>
      </c>
      <c r="G13" s="78">
        <v>2380</v>
      </c>
      <c r="H13" s="78">
        <v>984</v>
      </c>
      <c r="I13" s="78">
        <v>293</v>
      </c>
      <c r="J13" s="79">
        <v>142</v>
      </c>
      <c r="K13" s="299"/>
      <c r="L13" s="98"/>
      <c r="M13" s="98"/>
      <c r="R13" s="8"/>
      <c r="S13" s="8"/>
    </row>
    <row r="14" spans="1:19" ht="15" customHeight="1">
      <c r="A14" s="576" t="s">
        <v>531</v>
      </c>
      <c r="B14" s="577"/>
      <c r="C14" s="78"/>
      <c r="D14" s="78"/>
      <c r="E14" s="78"/>
      <c r="F14" s="78"/>
      <c r="G14" s="78"/>
      <c r="H14" s="78"/>
      <c r="I14" s="78"/>
      <c r="J14" s="79"/>
      <c r="K14" s="299"/>
      <c r="L14" s="98"/>
      <c r="M14" s="98"/>
      <c r="R14" s="8"/>
      <c r="S14" s="8"/>
    </row>
    <row r="15" spans="1:19" ht="15" customHeight="1">
      <c r="A15" s="38"/>
      <c r="B15" s="373" t="s">
        <v>422</v>
      </c>
      <c r="C15" s="78">
        <f>SUM(D15:J15)</f>
        <v>12557</v>
      </c>
      <c r="D15" s="78">
        <v>64</v>
      </c>
      <c r="E15" s="78">
        <v>1129</v>
      </c>
      <c r="F15" s="78">
        <v>4504</v>
      </c>
      <c r="G15" s="78">
        <v>4743</v>
      </c>
      <c r="H15" s="78">
        <v>1595</v>
      </c>
      <c r="I15" s="78">
        <v>381</v>
      </c>
      <c r="J15" s="79">
        <v>141</v>
      </c>
      <c r="K15" s="299"/>
      <c r="L15" s="98"/>
      <c r="M15" s="98"/>
      <c r="R15" s="8"/>
      <c r="S15" s="8"/>
    </row>
    <row r="16" spans="1:19" ht="15" customHeight="1">
      <c r="A16" s="38"/>
      <c r="B16" s="373" t="s">
        <v>416</v>
      </c>
      <c r="C16" s="78">
        <f>SUM(D16:J16)</f>
        <v>46102</v>
      </c>
      <c r="D16" s="78">
        <v>64</v>
      </c>
      <c r="E16" s="78">
        <v>2258</v>
      </c>
      <c r="F16" s="78">
        <v>13512</v>
      </c>
      <c r="G16" s="78">
        <v>18972</v>
      </c>
      <c r="H16" s="78">
        <v>7975</v>
      </c>
      <c r="I16" s="78">
        <v>2286</v>
      </c>
      <c r="J16" s="79">
        <v>1035</v>
      </c>
      <c r="K16" s="299"/>
      <c r="L16" s="98"/>
      <c r="M16" s="98"/>
      <c r="R16" s="8"/>
      <c r="S16" s="8"/>
    </row>
    <row r="17" spans="1:19" ht="15" customHeight="1">
      <c r="A17" s="68"/>
      <c r="B17" s="376" t="s">
        <v>527</v>
      </c>
      <c r="C17" s="80">
        <f>SUM(D17:J17)</f>
        <v>20695</v>
      </c>
      <c r="D17" s="80">
        <v>64</v>
      </c>
      <c r="E17" s="80">
        <v>1129</v>
      </c>
      <c r="F17" s="80">
        <v>5188</v>
      </c>
      <c r="G17" s="80">
        <v>8690</v>
      </c>
      <c r="H17" s="80">
        <v>4021</v>
      </c>
      <c r="I17" s="80">
        <v>1108</v>
      </c>
      <c r="J17" s="81">
        <v>495</v>
      </c>
      <c r="K17" s="299"/>
      <c r="L17" s="98"/>
      <c r="M17" s="98"/>
      <c r="R17" s="8"/>
      <c r="S17" s="8"/>
    </row>
    <row r="18" spans="11:13" ht="13.5">
      <c r="K18" s="98"/>
      <c r="L18" s="98"/>
      <c r="M18" s="98"/>
    </row>
  </sheetData>
  <sheetProtection/>
  <mergeCells count="13">
    <mergeCell ref="A14:B14"/>
    <mergeCell ref="A10:B10"/>
    <mergeCell ref="G4:G6"/>
    <mergeCell ref="H4:H6"/>
    <mergeCell ref="I4:I6"/>
    <mergeCell ref="A1:J1"/>
    <mergeCell ref="A7:B7"/>
    <mergeCell ref="A8:B8"/>
    <mergeCell ref="J4:J6"/>
    <mergeCell ref="C4:C6"/>
    <mergeCell ref="D4:D6"/>
    <mergeCell ref="E4:E6"/>
    <mergeCell ref="F4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="120" zoomScaleNormal="120" zoomScalePageLayoutView="0" workbookViewId="0" topLeftCell="A1">
      <pane xSplit="7" ySplit="7" topLeftCell="H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O1"/>
    </sheetView>
  </sheetViews>
  <sheetFormatPr defaultColWidth="8.875" defaultRowHeight="13.5"/>
  <cols>
    <col min="1" max="1" width="0.6171875" style="2" customWidth="1"/>
    <col min="2" max="4" width="1.25" style="2" customWidth="1"/>
    <col min="5" max="5" width="1.25" style="3" customWidth="1"/>
    <col min="6" max="6" width="25.75390625" style="3" customWidth="1"/>
    <col min="7" max="7" width="2.375" style="3" customWidth="1"/>
    <col min="8" max="10" width="6.25390625" style="3" customWidth="1"/>
    <col min="11" max="11" width="6.25390625" style="8" customWidth="1"/>
    <col min="12" max="26" width="6.25390625" style="3" customWidth="1"/>
    <col min="27" max="16384" width="8.875" style="3" customWidth="1"/>
  </cols>
  <sheetData>
    <row r="1" spans="1:25" ht="19.5" customHeight="1">
      <c r="A1" s="581" t="s">
        <v>747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0" t="s">
        <v>736</v>
      </c>
      <c r="Q1" s="580"/>
      <c r="R1" s="580"/>
      <c r="S1" s="580"/>
      <c r="T1" s="580"/>
      <c r="U1" s="580"/>
      <c r="V1" s="580"/>
      <c r="W1" s="580"/>
      <c r="X1" s="580"/>
      <c r="Y1" s="580"/>
    </row>
    <row r="2" spans="1:25" ht="19.5" customHeight="1">
      <c r="A2" s="581" t="s">
        <v>748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0" t="s">
        <v>737</v>
      </c>
      <c r="Q2" s="580"/>
      <c r="R2" s="580"/>
      <c r="S2" s="580"/>
      <c r="T2" s="580"/>
      <c r="U2" s="580"/>
      <c r="V2" s="580"/>
      <c r="W2" s="580"/>
      <c r="X2" s="580"/>
      <c r="Y2" s="580"/>
    </row>
    <row r="3" spans="1:11" ht="13.5" customHeight="1">
      <c r="A3" s="5"/>
      <c r="B3" s="5"/>
      <c r="C3" s="5"/>
      <c r="D3" s="83"/>
      <c r="E3" s="6"/>
      <c r="F3" s="6"/>
      <c r="G3" s="83"/>
      <c r="H3" s="83"/>
      <c r="I3" s="83"/>
      <c r="J3" s="83"/>
      <c r="K3" s="85"/>
    </row>
    <row r="4" spans="1:26" ht="13.5" customHeight="1">
      <c r="A4" s="37" t="s">
        <v>808</v>
      </c>
      <c r="B4" s="5"/>
      <c r="C4" s="5"/>
      <c r="D4" s="83"/>
      <c r="E4" s="6"/>
      <c r="F4" s="6"/>
      <c r="G4" s="83"/>
      <c r="H4" s="83"/>
      <c r="I4" s="83"/>
      <c r="J4" s="83"/>
      <c r="K4" s="85"/>
      <c r="Z4" s="84" t="s">
        <v>863</v>
      </c>
    </row>
    <row r="5" spans="1:26" ht="9.75" customHeight="1">
      <c r="A5" s="594" t="s">
        <v>499</v>
      </c>
      <c r="B5" s="594"/>
      <c r="C5" s="594"/>
      <c r="D5" s="594"/>
      <c r="E5" s="594"/>
      <c r="F5" s="594"/>
      <c r="G5" s="280"/>
      <c r="H5" s="597" t="s">
        <v>707</v>
      </c>
      <c r="I5" s="588" t="s">
        <v>710</v>
      </c>
      <c r="J5" s="591" t="s">
        <v>90</v>
      </c>
      <c r="K5" s="592"/>
      <c r="L5" s="593"/>
      <c r="M5" s="591" t="s">
        <v>90</v>
      </c>
      <c r="N5" s="592"/>
      <c r="O5" s="593"/>
      <c r="P5" s="591" t="s">
        <v>90</v>
      </c>
      <c r="Q5" s="592"/>
      <c r="R5" s="593"/>
      <c r="S5" s="591" t="s">
        <v>718</v>
      </c>
      <c r="T5" s="592"/>
      <c r="U5" s="593"/>
      <c r="V5" s="591" t="s">
        <v>14</v>
      </c>
      <c r="W5" s="592"/>
      <c r="X5" s="593"/>
      <c r="Y5" s="289" t="s">
        <v>18</v>
      </c>
      <c r="Z5" s="285"/>
    </row>
    <row r="6" spans="1:26" ht="9.75" customHeight="1">
      <c r="A6" s="595"/>
      <c r="B6" s="595"/>
      <c r="C6" s="595"/>
      <c r="D6" s="595"/>
      <c r="E6" s="595"/>
      <c r="F6" s="595"/>
      <c r="G6" s="53"/>
      <c r="H6" s="598"/>
      <c r="I6" s="589"/>
      <c r="J6" s="582" t="s">
        <v>880</v>
      </c>
      <c r="K6" s="583"/>
      <c r="L6" s="584"/>
      <c r="M6" s="582" t="s">
        <v>881</v>
      </c>
      <c r="N6" s="583"/>
      <c r="O6" s="584"/>
      <c r="P6" s="582" t="s">
        <v>882</v>
      </c>
      <c r="Q6" s="583"/>
      <c r="R6" s="584"/>
      <c r="S6" s="582" t="s">
        <v>883</v>
      </c>
      <c r="T6" s="583"/>
      <c r="U6" s="584"/>
      <c r="V6" s="582" t="s">
        <v>884</v>
      </c>
      <c r="W6" s="583"/>
      <c r="X6" s="584"/>
      <c r="Y6" s="586" t="s">
        <v>17</v>
      </c>
      <c r="Z6" s="587"/>
    </row>
    <row r="7" spans="1:26" ht="19.5" customHeight="1">
      <c r="A7" s="596"/>
      <c r="B7" s="596"/>
      <c r="C7" s="596"/>
      <c r="D7" s="596"/>
      <c r="E7" s="596"/>
      <c r="F7" s="596"/>
      <c r="G7" s="281"/>
      <c r="H7" s="599"/>
      <c r="I7" s="590"/>
      <c r="J7" s="276" t="s">
        <v>31</v>
      </c>
      <c r="K7" s="288" t="s">
        <v>32</v>
      </c>
      <c r="L7" s="284" t="s">
        <v>13</v>
      </c>
      <c r="M7" s="276" t="s">
        <v>31</v>
      </c>
      <c r="N7" s="288" t="s">
        <v>32</v>
      </c>
      <c r="O7" s="284" t="s">
        <v>719</v>
      </c>
      <c r="P7" s="276" t="s">
        <v>31</v>
      </c>
      <c r="Q7" s="288" t="s">
        <v>32</v>
      </c>
      <c r="R7" s="284" t="s">
        <v>720</v>
      </c>
      <c r="S7" s="276" t="s">
        <v>31</v>
      </c>
      <c r="T7" s="288" t="s">
        <v>32</v>
      </c>
      <c r="U7" s="284" t="s">
        <v>8</v>
      </c>
      <c r="V7" s="276" t="s">
        <v>31</v>
      </c>
      <c r="W7" s="288" t="s">
        <v>32</v>
      </c>
      <c r="X7" s="284" t="s">
        <v>721</v>
      </c>
      <c r="Y7" s="276" t="s">
        <v>31</v>
      </c>
      <c r="Z7" s="288" t="s">
        <v>32</v>
      </c>
    </row>
    <row r="8" spans="1:26" s="86" customFormat="1" ht="3" customHeight="1">
      <c r="A8" s="53"/>
      <c r="B8" s="53"/>
      <c r="C8" s="53"/>
      <c r="D8" s="53"/>
      <c r="E8" s="53"/>
      <c r="F8" s="53"/>
      <c r="G8" s="53"/>
      <c r="H8" s="282"/>
      <c r="I8" s="282"/>
      <c r="J8" s="282"/>
      <c r="K8" s="282"/>
      <c r="L8" s="275"/>
      <c r="M8" s="282"/>
      <c r="N8" s="282"/>
      <c r="O8" s="275"/>
      <c r="P8" s="282"/>
      <c r="Q8" s="282"/>
      <c r="R8" s="275"/>
      <c r="S8" s="282"/>
      <c r="T8" s="282"/>
      <c r="U8" s="275"/>
      <c r="V8" s="282"/>
      <c r="W8" s="282"/>
      <c r="X8" s="275"/>
      <c r="Y8" s="282"/>
      <c r="Z8" s="282"/>
    </row>
    <row r="9" spans="1:26" s="86" customFormat="1" ht="13.5" customHeight="1">
      <c r="A9" s="53"/>
      <c r="B9" s="578" t="s">
        <v>415</v>
      </c>
      <c r="C9" s="578"/>
      <c r="D9" s="578"/>
      <c r="E9" s="578"/>
      <c r="F9" s="578"/>
      <c r="G9" s="287"/>
      <c r="H9" s="277">
        <v>80095</v>
      </c>
      <c r="I9" s="277">
        <v>159067</v>
      </c>
      <c r="J9" s="277">
        <v>4483</v>
      </c>
      <c r="K9" s="277">
        <v>17246</v>
      </c>
      <c r="L9" s="277">
        <v>5702</v>
      </c>
      <c r="M9" s="277">
        <v>8398</v>
      </c>
      <c r="N9" s="277">
        <v>32022</v>
      </c>
      <c r="O9" s="277">
        <v>12644</v>
      </c>
      <c r="P9" s="277">
        <v>10404</v>
      </c>
      <c r="Q9" s="277">
        <v>39223</v>
      </c>
      <c r="R9" s="277">
        <v>16588</v>
      </c>
      <c r="S9" s="277">
        <v>12557</v>
      </c>
      <c r="T9" s="277">
        <v>46102</v>
      </c>
      <c r="U9" s="277">
        <v>20695</v>
      </c>
      <c r="V9" s="277">
        <v>14363</v>
      </c>
      <c r="W9" s="277">
        <v>50043</v>
      </c>
      <c r="X9" s="277">
        <v>23415</v>
      </c>
      <c r="Y9" s="277">
        <v>1924</v>
      </c>
      <c r="Z9" s="277">
        <v>8433</v>
      </c>
    </row>
    <row r="10" spans="1:26" s="86" customFormat="1" ht="13.5" customHeight="1">
      <c r="A10" s="53"/>
      <c r="B10" s="90" t="s">
        <v>109</v>
      </c>
      <c r="C10" s="578" t="s">
        <v>33</v>
      </c>
      <c r="D10" s="578"/>
      <c r="E10" s="578"/>
      <c r="F10" s="578"/>
      <c r="G10" s="82"/>
      <c r="H10" s="277">
        <v>45874</v>
      </c>
      <c r="I10" s="277">
        <v>123636</v>
      </c>
      <c r="J10" s="277">
        <v>4455</v>
      </c>
      <c r="K10" s="277">
        <v>17117</v>
      </c>
      <c r="L10" s="277">
        <v>5666</v>
      </c>
      <c r="M10" s="277">
        <v>8343</v>
      </c>
      <c r="N10" s="277">
        <v>31775</v>
      </c>
      <c r="O10" s="277">
        <v>12566</v>
      </c>
      <c r="P10" s="277">
        <v>10336</v>
      </c>
      <c r="Q10" s="277">
        <v>38921</v>
      </c>
      <c r="R10" s="277">
        <v>16482</v>
      </c>
      <c r="S10" s="277">
        <v>12411</v>
      </c>
      <c r="T10" s="277">
        <v>45685</v>
      </c>
      <c r="U10" s="277">
        <v>20496</v>
      </c>
      <c r="V10" s="277">
        <v>13413</v>
      </c>
      <c r="W10" s="277">
        <v>48780</v>
      </c>
      <c r="X10" s="277">
        <v>22399</v>
      </c>
      <c r="Y10" s="277">
        <v>1912</v>
      </c>
      <c r="Z10" s="277">
        <v>8364</v>
      </c>
    </row>
    <row r="11" spans="1:26" s="86" customFormat="1" ht="13.5" customHeight="1">
      <c r="A11" s="53"/>
      <c r="B11" s="90"/>
      <c r="C11" s="90" t="s">
        <v>505</v>
      </c>
      <c r="D11" s="578" t="s">
        <v>429</v>
      </c>
      <c r="E11" s="578"/>
      <c r="F11" s="578"/>
      <c r="G11" s="82"/>
      <c r="H11" s="277">
        <v>42053</v>
      </c>
      <c r="I11" s="277">
        <v>109837</v>
      </c>
      <c r="J11" s="277">
        <v>4084</v>
      </c>
      <c r="K11" s="277">
        <v>15277</v>
      </c>
      <c r="L11" s="277">
        <v>5212</v>
      </c>
      <c r="M11" s="277">
        <v>7585</v>
      </c>
      <c r="N11" s="277">
        <v>28186</v>
      </c>
      <c r="O11" s="277">
        <v>11512</v>
      </c>
      <c r="P11" s="277">
        <v>9344</v>
      </c>
      <c r="Q11" s="277">
        <v>34292</v>
      </c>
      <c r="R11" s="277">
        <v>15072</v>
      </c>
      <c r="S11" s="277">
        <v>11124</v>
      </c>
      <c r="T11" s="277">
        <v>39876</v>
      </c>
      <c r="U11" s="277">
        <v>18629</v>
      </c>
      <c r="V11" s="277">
        <v>11974</v>
      </c>
      <c r="W11" s="277">
        <v>42393</v>
      </c>
      <c r="X11" s="277">
        <v>20288</v>
      </c>
      <c r="Y11" s="352" t="s">
        <v>762</v>
      </c>
      <c r="Z11" s="352" t="s">
        <v>762</v>
      </c>
    </row>
    <row r="12" spans="1:26" s="86" customFormat="1" ht="13.5" customHeight="1">
      <c r="A12" s="53"/>
      <c r="B12" s="91"/>
      <c r="C12" s="90"/>
      <c r="D12" s="279" t="s">
        <v>19</v>
      </c>
      <c r="E12" s="578" t="s">
        <v>122</v>
      </c>
      <c r="F12" s="578"/>
      <c r="G12" s="53"/>
      <c r="H12" s="277">
        <v>19062</v>
      </c>
      <c r="I12" s="277">
        <v>38124</v>
      </c>
      <c r="J12" s="352" t="s">
        <v>762</v>
      </c>
      <c r="K12" s="352" t="s">
        <v>762</v>
      </c>
      <c r="L12" s="352" t="s">
        <v>762</v>
      </c>
      <c r="M12" s="352" t="s">
        <v>762</v>
      </c>
      <c r="N12" s="352" t="s">
        <v>762</v>
      </c>
      <c r="O12" s="352" t="s">
        <v>762</v>
      </c>
      <c r="P12" s="352" t="s">
        <v>762</v>
      </c>
      <c r="Q12" s="352" t="s">
        <v>762</v>
      </c>
      <c r="R12" s="352" t="s">
        <v>762</v>
      </c>
      <c r="S12" s="352" t="s">
        <v>762</v>
      </c>
      <c r="T12" s="352" t="s">
        <v>762</v>
      </c>
      <c r="U12" s="352" t="s">
        <v>762</v>
      </c>
      <c r="V12" s="277">
        <v>3</v>
      </c>
      <c r="W12" s="277">
        <v>6</v>
      </c>
      <c r="X12" s="277">
        <v>3</v>
      </c>
      <c r="Y12" s="352" t="s">
        <v>762</v>
      </c>
      <c r="Z12" s="352" t="s">
        <v>762</v>
      </c>
    </row>
    <row r="13" spans="1:26" s="86" customFormat="1" ht="13.5" customHeight="1">
      <c r="A13" s="53"/>
      <c r="B13" s="90"/>
      <c r="C13" s="90"/>
      <c r="D13" s="279" t="s">
        <v>430</v>
      </c>
      <c r="E13" s="578" t="s">
        <v>432</v>
      </c>
      <c r="F13" s="578"/>
      <c r="G13" s="53"/>
      <c r="H13" s="277">
        <v>14908</v>
      </c>
      <c r="I13" s="277">
        <v>53043</v>
      </c>
      <c r="J13" s="277">
        <v>3670</v>
      </c>
      <c r="K13" s="277">
        <v>14079</v>
      </c>
      <c r="L13" s="277">
        <v>4724</v>
      </c>
      <c r="M13" s="277">
        <v>6363</v>
      </c>
      <c r="N13" s="277">
        <v>24677</v>
      </c>
      <c r="O13" s="277">
        <v>9811</v>
      </c>
      <c r="P13" s="277">
        <v>7609</v>
      </c>
      <c r="Q13" s="277">
        <v>29403</v>
      </c>
      <c r="R13" s="277">
        <v>12478</v>
      </c>
      <c r="S13" s="277">
        <v>8767</v>
      </c>
      <c r="T13" s="277">
        <v>33479</v>
      </c>
      <c r="U13" s="277">
        <v>14956</v>
      </c>
      <c r="V13" s="277">
        <v>9275</v>
      </c>
      <c r="W13" s="277">
        <v>35196</v>
      </c>
      <c r="X13" s="277">
        <v>16036</v>
      </c>
      <c r="Y13" s="352" t="s">
        <v>762</v>
      </c>
      <c r="Z13" s="352" t="s">
        <v>762</v>
      </c>
    </row>
    <row r="14" spans="1:26" s="86" customFormat="1" ht="13.5" customHeight="1">
      <c r="A14" s="53"/>
      <c r="B14" s="90"/>
      <c r="C14" s="90"/>
      <c r="D14" s="279" t="s">
        <v>433</v>
      </c>
      <c r="E14" s="578" t="s">
        <v>434</v>
      </c>
      <c r="F14" s="578"/>
      <c r="G14" s="53"/>
      <c r="H14" s="277">
        <v>1081</v>
      </c>
      <c r="I14" s="277">
        <v>2391</v>
      </c>
      <c r="J14" s="277">
        <v>17</v>
      </c>
      <c r="K14" s="277">
        <v>46</v>
      </c>
      <c r="L14" s="277">
        <v>22</v>
      </c>
      <c r="M14" s="277">
        <v>71</v>
      </c>
      <c r="N14" s="277">
        <v>195</v>
      </c>
      <c r="O14" s="277">
        <v>91</v>
      </c>
      <c r="P14" s="277">
        <v>110</v>
      </c>
      <c r="Q14" s="277">
        <v>297</v>
      </c>
      <c r="R14" s="277">
        <v>157</v>
      </c>
      <c r="S14" s="277">
        <v>165</v>
      </c>
      <c r="T14" s="277">
        <v>424</v>
      </c>
      <c r="U14" s="277">
        <v>235</v>
      </c>
      <c r="V14" s="277">
        <v>196</v>
      </c>
      <c r="W14" s="277">
        <v>499</v>
      </c>
      <c r="X14" s="277">
        <v>281</v>
      </c>
      <c r="Y14" s="352" t="s">
        <v>762</v>
      </c>
      <c r="Z14" s="352" t="s">
        <v>762</v>
      </c>
    </row>
    <row r="15" spans="1:26" s="86" customFormat="1" ht="13.5" customHeight="1">
      <c r="A15" s="53"/>
      <c r="B15" s="90"/>
      <c r="C15" s="90"/>
      <c r="D15" s="279" t="s">
        <v>435</v>
      </c>
      <c r="E15" s="578" t="s">
        <v>436</v>
      </c>
      <c r="F15" s="578"/>
      <c r="G15" s="53"/>
      <c r="H15" s="277">
        <v>7002</v>
      </c>
      <c r="I15" s="277">
        <v>16279</v>
      </c>
      <c r="J15" s="277">
        <v>397</v>
      </c>
      <c r="K15" s="277">
        <v>1152</v>
      </c>
      <c r="L15" s="277">
        <v>466</v>
      </c>
      <c r="M15" s="277">
        <v>1151</v>
      </c>
      <c r="N15" s="277">
        <v>3314</v>
      </c>
      <c r="O15" s="277">
        <v>1610</v>
      </c>
      <c r="P15" s="277">
        <v>1625</v>
      </c>
      <c r="Q15" s="277">
        <v>4592</v>
      </c>
      <c r="R15" s="277">
        <v>2437</v>
      </c>
      <c r="S15" s="277">
        <v>2192</v>
      </c>
      <c r="T15" s="277">
        <v>5973</v>
      </c>
      <c r="U15" s="277">
        <v>3438</v>
      </c>
      <c r="V15" s="277">
        <v>2500</v>
      </c>
      <c r="W15" s="277">
        <v>6692</v>
      </c>
      <c r="X15" s="277">
        <v>3968</v>
      </c>
      <c r="Y15" s="352" t="s">
        <v>762</v>
      </c>
      <c r="Z15" s="352" t="s">
        <v>762</v>
      </c>
    </row>
    <row r="16" spans="1:26" s="86" customFormat="1" ht="13.5" customHeight="1">
      <c r="A16" s="53"/>
      <c r="B16" s="90"/>
      <c r="C16" s="90" t="s">
        <v>506</v>
      </c>
      <c r="D16" s="578" t="s">
        <v>34</v>
      </c>
      <c r="E16" s="578"/>
      <c r="F16" s="578"/>
      <c r="G16" s="53"/>
      <c r="H16" s="277">
        <v>3821</v>
      </c>
      <c r="I16" s="277">
        <v>13799</v>
      </c>
      <c r="J16" s="277">
        <v>371</v>
      </c>
      <c r="K16" s="277">
        <v>1840</v>
      </c>
      <c r="L16" s="277">
        <v>454</v>
      </c>
      <c r="M16" s="277">
        <v>758</v>
      </c>
      <c r="N16" s="277">
        <v>3589</v>
      </c>
      <c r="O16" s="277">
        <v>1054</v>
      </c>
      <c r="P16" s="277">
        <v>992</v>
      </c>
      <c r="Q16" s="277">
        <v>4629</v>
      </c>
      <c r="R16" s="277">
        <v>1410</v>
      </c>
      <c r="S16" s="277">
        <v>1287</v>
      </c>
      <c r="T16" s="277">
        <v>5809</v>
      </c>
      <c r="U16" s="277">
        <v>1867</v>
      </c>
      <c r="V16" s="277">
        <v>1439</v>
      </c>
      <c r="W16" s="277">
        <v>6387</v>
      </c>
      <c r="X16" s="277">
        <v>2111</v>
      </c>
      <c r="Y16" s="277">
        <v>1912</v>
      </c>
      <c r="Z16" s="277">
        <v>8364</v>
      </c>
    </row>
    <row r="17" spans="1:26" s="86" customFormat="1" ht="13.5" customHeight="1">
      <c r="A17" s="53"/>
      <c r="B17" s="90"/>
      <c r="C17" s="90"/>
      <c r="D17" s="279" t="s">
        <v>528</v>
      </c>
      <c r="E17" s="578" t="s">
        <v>437</v>
      </c>
      <c r="F17" s="578"/>
      <c r="G17" s="53"/>
      <c r="H17" s="277">
        <v>106</v>
      </c>
      <c r="I17" s="277">
        <v>424</v>
      </c>
      <c r="J17" s="352" t="s">
        <v>762</v>
      </c>
      <c r="K17" s="352" t="s">
        <v>762</v>
      </c>
      <c r="L17" s="352" t="s">
        <v>762</v>
      </c>
      <c r="M17" s="352" t="s">
        <v>762</v>
      </c>
      <c r="N17" s="352" t="s">
        <v>762</v>
      </c>
      <c r="O17" s="352" t="s">
        <v>762</v>
      </c>
      <c r="P17" s="352" t="s">
        <v>762</v>
      </c>
      <c r="Q17" s="352" t="s">
        <v>762</v>
      </c>
      <c r="R17" s="352" t="s">
        <v>762</v>
      </c>
      <c r="S17" s="352" t="s">
        <v>762</v>
      </c>
      <c r="T17" s="352" t="s">
        <v>762</v>
      </c>
      <c r="U17" s="352" t="s">
        <v>762</v>
      </c>
      <c r="V17" s="352" t="s">
        <v>762</v>
      </c>
      <c r="W17" s="352" t="s">
        <v>762</v>
      </c>
      <c r="X17" s="352" t="s">
        <v>762</v>
      </c>
      <c r="Y17" s="352" t="s">
        <v>762</v>
      </c>
      <c r="Z17" s="352" t="s">
        <v>762</v>
      </c>
    </row>
    <row r="18" spans="1:26" s="86" customFormat="1" ht="13.5" customHeight="1">
      <c r="A18" s="53"/>
      <c r="B18" s="90"/>
      <c r="C18" s="90"/>
      <c r="D18" s="92"/>
      <c r="E18" s="283" t="s">
        <v>20</v>
      </c>
      <c r="F18" s="274" t="s">
        <v>866</v>
      </c>
      <c r="G18" s="53"/>
      <c r="H18" s="277">
        <v>63</v>
      </c>
      <c r="I18" s="277">
        <v>252</v>
      </c>
      <c r="J18" s="352" t="s">
        <v>762</v>
      </c>
      <c r="K18" s="352" t="s">
        <v>762</v>
      </c>
      <c r="L18" s="352" t="s">
        <v>762</v>
      </c>
      <c r="M18" s="352" t="s">
        <v>762</v>
      </c>
      <c r="N18" s="352" t="s">
        <v>762</v>
      </c>
      <c r="O18" s="352" t="s">
        <v>762</v>
      </c>
      <c r="P18" s="352" t="s">
        <v>762</v>
      </c>
      <c r="Q18" s="352" t="s">
        <v>762</v>
      </c>
      <c r="R18" s="352" t="s">
        <v>762</v>
      </c>
      <c r="S18" s="352" t="s">
        <v>762</v>
      </c>
      <c r="T18" s="352" t="s">
        <v>762</v>
      </c>
      <c r="U18" s="352" t="s">
        <v>762</v>
      </c>
      <c r="V18" s="352" t="s">
        <v>762</v>
      </c>
      <c r="W18" s="352" t="s">
        <v>762</v>
      </c>
      <c r="X18" s="352" t="s">
        <v>762</v>
      </c>
      <c r="Y18" s="352" t="s">
        <v>762</v>
      </c>
      <c r="Z18" s="352" t="s">
        <v>762</v>
      </c>
    </row>
    <row r="19" spans="1:26" s="86" customFormat="1" ht="13.5" customHeight="1">
      <c r="A19" s="53"/>
      <c r="B19" s="90"/>
      <c r="C19" s="90"/>
      <c r="D19" s="92"/>
      <c r="E19" s="283" t="s">
        <v>21</v>
      </c>
      <c r="F19" s="274" t="s">
        <v>867</v>
      </c>
      <c r="G19" s="53"/>
      <c r="H19" s="277">
        <v>43</v>
      </c>
      <c r="I19" s="277">
        <v>172</v>
      </c>
      <c r="J19" s="352" t="s">
        <v>762</v>
      </c>
      <c r="K19" s="352" t="s">
        <v>762</v>
      </c>
      <c r="L19" s="352" t="s">
        <v>762</v>
      </c>
      <c r="M19" s="352" t="s">
        <v>762</v>
      </c>
      <c r="N19" s="352" t="s">
        <v>762</v>
      </c>
      <c r="O19" s="352" t="s">
        <v>762</v>
      </c>
      <c r="P19" s="352" t="s">
        <v>762</v>
      </c>
      <c r="Q19" s="352" t="s">
        <v>762</v>
      </c>
      <c r="R19" s="352" t="s">
        <v>762</v>
      </c>
      <c r="S19" s="352" t="s">
        <v>762</v>
      </c>
      <c r="T19" s="352" t="s">
        <v>762</v>
      </c>
      <c r="U19" s="352" t="s">
        <v>762</v>
      </c>
      <c r="V19" s="352" t="s">
        <v>762</v>
      </c>
      <c r="W19" s="352" t="s">
        <v>762</v>
      </c>
      <c r="X19" s="352" t="s">
        <v>762</v>
      </c>
      <c r="Y19" s="352" t="s">
        <v>762</v>
      </c>
      <c r="Z19" s="352" t="s">
        <v>762</v>
      </c>
    </row>
    <row r="20" spans="1:26" s="86" customFormat="1" ht="13.5" customHeight="1">
      <c r="A20" s="53"/>
      <c r="B20" s="90"/>
      <c r="C20" s="90"/>
      <c r="D20" s="279" t="s">
        <v>22</v>
      </c>
      <c r="E20" s="578" t="s">
        <v>438</v>
      </c>
      <c r="F20" s="578"/>
      <c r="G20" s="53"/>
      <c r="H20" s="277">
        <v>772</v>
      </c>
      <c r="I20" s="277">
        <v>2316</v>
      </c>
      <c r="J20" s="352" t="s">
        <v>762</v>
      </c>
      <c r="K20" s="352" t="s">
        <v>762</v>
      </c>
      <c r="L20" s="352" t="s">
        <v>762</v>
      </c>
      <c r="M20" s="352" t="s">
        <v>762</v>
      </c>
      <c r="N20" s="352" t="s">
        <v>762</v>
      </c>
      <c r="O20" s="352" t="s">
        <v>762</v>
      </c>
      <c r="P20" s="352" t="s">
        <v>762</v>
      </c>
      <c r="Q20" s="352" t="s">
        <v>762</v>
      </c>
      <c r="R20" s="352" t="s">
        <v>762</v>
      </c>
      <c r="S20" s="277">
        <v>1</v>
      </c>
      <c r="T20" s="277">
        <v>3</v>
      </c>
      <c r="U20" s="277">
        <v>1</v>
      </c>
      <c r="V20" s="277">
        <v>1</v>
      </c>
      <c r="W20" s="277">
        <v>3</v>
      </c>
      <c r="X20" s="277">
        <v>2</v>
      </c>
      <c r="Y20" s="352" t="s">
        <v>762</v>
      </c>
      <c r="Z20" s="352" t="s">
        <v>762</v>
      </c>
    </row>
    <row r="21" spans="1:26" s="86" customFormat="1" ht="13.5" customHeight="1">
      <c r="A21" s="53"/>
      <c r="B21" s="90"/>
      <c r="C21" s="90"/>
      <c r="D21" s="92"/>
      <c r="E21" s="283" t="s">
        <v>23</v>
      </c>
      <c r="F21" s="274" t="s">
        <v>868</v>
      </c>
      <c r="G21" s="53"/>
      <c r="H21" s="277">
        <v>446</v>
      </c>
      <c r="I21" s="277">
        <v>1338</v>
      </c>
      <c r="J21" s="352" t="s">
        <v>762</v>
      </c>
      <c r="K21" s="352" t="s">
        <v>762</v>
      </c>
      <c r="L21" s="352" t="s">
        <v>762</v>
      </c>
      <c r="M21" s="352" t="s">
        <v>762</v>
      </c>
      <c r="N21" s="352" t="s">
        <v>762</v>
      </c>
      <c r="O21" s="352" t="s">
        <v>762</v>
      </c>
      <c r="P21" s="352" t="s">
        <v>762</v>
      </c>
      <c r="Q21" s="352" t="s">
        <v>762</v>
      </c>
      <c r="R21" s="352" t="s">
        <v>762</v>
      </c>
      <c r="S21" s="277">
        <v>1</v>
      </c>
      <c r="T21" s="277">
        <v>3</v>
      </c>
      <c r="U21" s="277">
        <v>1</v>
      </c>
      <c r="V21" s="277">
        <v>1</v>
      </c>
      <c r="W21" s="277">
        <v>3</v>
      </c>
      <c r="X21" s="277">
        <v>2</v>
      </c>
      <c r="Y21" s="352" t="s">
        <v>762</v>
      </c>
      <c r="Z21" s="352" t="s">
        <v>762</v>
      </c>
    </row>
    <row r="22" spans="1:26" s="86" customFormat="1" ht="13.5" customHeight="1">
      <c r="A22" s="53"/>
      <c r="B22" s="90"/>
      <c r="C22" s="90"/>
      <c r="D22" s="92"/>
      <c r="E22" s="283" t="s">
        <v>21</v>
      </c>
      <c r="F22" s="274" t="s">
        <v>869</v>
      </c>
      <c r="G22" s="53"/>
      <c r="H22" s="277">
        <v>326</v>
      </c>
      <c r="I22" s="277">
        <v>978</v>
      </c>
      <c r="J22" s="352" t="s">
        <v>762</v>
      </c>
      <c r="K22" s="352" t="s">
        <v>762</v>
      </c>
      <c r="L22" s="352" t="s">
        <v>762</v>
      </c>
      <c r="M22" s="352" t="s">
        <v>762</v>
      </c>
      <c r="N22" s="352" t="s">
        <v>762</v>
      </c>
      <c r="O22" s="352" t="s">
        <v>762</v>
      </c>
      <c r="P22" s="352" t="s">
        <v>762</v>
      </c>
      <c r="Q22" s="352" t="s">
        <v>762</v>
      </c>
      <c r="R22" s="352" t="s">
        <v>762</v>
      </c>
      <c r="S22" s="352" t="s">
        <v>762</v>
      </c>
      <c r="T22" s="352" t="s">
        <v>762</v>
      </c>
      <c r="U22" s="352" t="s">
        <v>762</v>
      </c>
      <c r="V22" s="352" t="s">
        <v>762</v>
      </c>
      <c r="W22" s="352" t="s">
        <v>762</v>
      </c>
      <c r="X22" s="352" t="s">
        <v>762</v>
      </c>
      <c r="Y22" s="352" t="s">
        <v>762</v>
      </c>
      <c r="Z22" s="352" t="s">
        <v>762</v>
      </c>
    </row>
    <row r="23" spans="1:26" s="86" customFormat="1" ht="13.5" customHeight="1">
      <c r="A23" s="53"/>
      <c r="B23" s="90"/>
      <c r="C23" s="90"/>
      <c r="D23" s="279" t="s">
        <v>24</v>
      </c>
      <c r="E23" s="578" t="s">
        <v>36</v>
      </c>
      <c r="F23" s="578"/>
      <c r="G23" s="287"/>
      <c r="H23" s="277">
        <v>160</v>
      </c>
      <c r="I23" s="277">
        <v>913</v>
      </c>
      <c r="J23" s="277">
        <v>51</v>
      </c>
      <c r="K23" s="277">
        <v>307</v>
      </c>
      <c r="L23" s="277">
        <v>65</v>
      </c>
      <c r="M23" s="277">
        <v>78</v>
      </c>
      <c r="N23" s="277">
        <v>463</v>
      </c>
      <c r="O23" s="277">
        <v>127</v>
      </c>
      <c r="P23" s="277">
        <v>102</v>
      </c>
      <c r="Q23" s="277">
        <v>605</v>
      </c>
      <c r="R23" s="277">
        <v>165</v>
      </c>
      <c r="S23" s="277">
        <v>124</v>
      </c>
      <c r="T23" s="277">
        <v>724</v>
      </c>
      <c r="U23" s="277">
        <v>211</v>
      </c>
      <c r="V23" s="277">
        <v>130</v>
      </c>
      <c r="W23" s="277">
        <v>758</v>
      </c>
      <c r="X23" s="277">
        <v>228</v>
      </c>
      <c r="Y23" s="277">
        <v>160</v>
      </c>
      <c r="Z23" s="277">
        <v>913</v>
      </c>
    </row>
    <row r="24" spans="1:26" s="86" customFormat="1" ht="13.5" customHeight="1">
      <c r="A24" s="53"/>
      <c r="B24" s="90"/>
      <c r="C24" s="90"/>
      <c r="D24" s="92"/>
      <c r="E24" s="283" t="s">
        <v>25</v>
      </c>
      <c r="F24" s="274" t="s">
        <v>870</v>
      </c>
      <c r="G24" s="53"/>
      <c r="H24" s="277">
        <v>86</v>
      </c>
      <c r="I24" s="277">
        <v>497</v>
      </c>
      <c r="J24" s="277">
        <v>28</v>
      </c>
      <c r="K24" s="277">
        <v>174</v>
      </c>
      <c r="L24" s="277">
        <v>39</v>
      </c>
      <c r="M24" s="277">
        <v>44</v>
      </c>
      <c r="N24" s="277">
        <v>267</v>
      </c>
      <c r="O24" s="277">
        <v>74</v>
      </c>
      <c r="P24" s="277">
        <v>60</v>
      </c>
      <c r="Q24" s="277">
        <v>363</v>
      </c>
      <c r="R24" s="277">
        <v>100</v>
      </c>
      <c r="S24" s="277">
        <v>66</v>
      </c>
      <c r="T24" s="277">
        <v>394</v>
      </c>
      <c r="U24" s="277">
        <v>121</v>
      </c>
      <c r="V24" s="277">
        <v>67</v>
      </c>
      <c r="W24" s="277">
        <v>399</v>
      </c>
      <c r="X24" s="277">
        <v>129</v>
      </c>
      <c r="Y24" s="277">
        <v>86</v>
      </c>
      <c r="Z24" s="277">
        <v>497</v>
      </c>
    </row>
    <row r="25" spans="1:26" s="86" customFormat="1" ht="13.5" customHeight="1">
      <c r="A25" s="53"/>
      <c r="B25" s="90"/>
      <c r="C25" s="90"/>
      <c r="D25" s="92"/>
      <c r="E25" s="283" t="s">
        <v>21</v>
      </c>
      <c r="F25" s="274" t="s">
        <v>871</v>
      </c>
      <c r="G25" s="53"/>
      <c r="H25" s="277">
        <v>74</v>
      </c>
      <c r="I25" s="277">
        <v>416</v>
      </c>
      <c r="J25" s="277">
        <v>23</v>
      </c>
      <c r="K25" s="277">
        <v>133</v>
      </c>
      <c r="L25" s="277">
        <v>26</v>
      </c>
      <c r="M25" s="277">
        <v>34</v>
      </c>
      <c r="N25" s="277">
        <v>196</v>
      </c>
      <c r="O25" s="277">
        <v>53</v>
      </c>
      <c r="P25" s="277">
        <v>42</v>
      </c>
      <c r="Q25" s="277">
        <v>242</v>
      </c>
      <c r="R25" s="277">
        <v>65</v>
      </c>
      <c r="S25" s="277">
        <v>58</v>
      </c>
      <c r="T25" s="277">
        <v>330</v>
      </c>
      <c r="U25" s="277">
        <v>90</v>
      </c>
      <c r="V25" s="277">
        <v>63</v>
      </c>
      <c r="W25" s="277">
        <v>359</v>
      </c>
      <c r="X25" s="277">
        <v>99</v>
      </c>
      <c r="Y25" s="277">
        <v>74</v>
      </c>
      <c r="Z25" s="277">
        <v>416</v>
      </c>
    </row>
    <row r="26" spans="1:26" s="86" customFormat="1" ht="13.5" customHeight="1">
      <c r="A26" s="53"/>
      <c r="B26" s="90"/>
      <c r="C26" s="90"/>
      <c r="D26" s="279" t="s">
        <v>26</v>
      </c>
      <c r="E26" s="578" t="s">
        <v>37</v>
      </c>
      <c r="F26" s="578"/>
      <c r="G26" s="287"/>
      <c r="H26" s="277">
        <v>585</v>
      </c>
      <c r="I26" s="277">
        <v>2636</v>
      </c>
      <c r="J26" s="277">
        <v>87</v>
      </c>
      <c r="K26" s="277">
        <v>434</v>
      </c>
      <c r="L26" s="277">
        <v>119</v>
      </c>
      <c r="M26" s="277">
        <v>171</v>
      </c>
      <c r="N26" s="277">
        <v>849</v>
      </c>
      <c r="O26" s="277">
        <v>270</v>
      </c>
      <c r="P26" s="277">
        <v>217</v>
      </c>
      <c r="Q26" s="277">
        <v>1070</v>
      </c>
      <c r="R26" s="277">
        <v>359</v>
      </c>
      <c r="S26" s="277">
        <v>274</v>
      </c>
      <c r="T26" s="277">
        <v>1323</v>
      </c>
      <c r="U26" s="277">
        <v>458</v>
      </c>
      <c r="V26" s="277">
        <v>312</v>
      </c>
      <c r="W26" s="277">
        <v>1492</v>
      </c>
      <c r="X26" s="277">
        <v>519</v>
      </c>
      <c r="Y26" s="277">
        <v>585</v>
      </c>
      <c r="Z26" s="277">
        <v>2636</v>
      </c>
    </row>
    <row r="27" spans="1:26" s="86" customFormat="1" ht="13.5" customHeight="1">
      <c r="A27" s="53"/>
      <c r="B27" s="90"/>
      <c r="C27" s="90"/>
      <c r="D27" s="92"/>
      <c r="E27" s="283" t="s">
        <v>27</v>
      </c>
      <c r="F27" s="274" t="s">
        <v>872</v>
      </c>
      <c r="G27" s="53"/>
      <c r="H27" s="277">
        <v>322</v>
      </c>
      <c r="I27" s="277">
        <v>1455</v>
      </c>
      <c r="J27" s="277">
        <v>45</v>
      </c>
      <c r="K27" s="277">
        <v>216</v>
      </c>
      <c r="L27" s="277">
        <v>58</v>
      </c>
      <c r="M27" s="277">
        <v>100</v>
      </c>
      <c r="N27" s="277">
        <v>491</v>
      </c>
      <c r="O27" s="277">
        <v>149</v>
      </c>
      <c r="P27" s="277">
        <v>127</v>
      </c>
      <c r="Q27" s="277">
        <v>621</v>
      </c>
      <c r="R27" s="277">
        <v>202</v>
      </c>
      <c r="S27" s="277">
        <v>157</v>
      </c>
      <c r="T27" s="277">
        <v>758</v>
      </c>
      <c r="U27" s="277">
        <v>259</v>
      </c>
      <c r="V27" s="277">
        <v>178</v>
      </c>
      <c r="W27" s="277">
        <v>853</v>
      </c>
      <c r="X27" s="277">
        <v>296</v>
      </c>
      <c r="Y27" s="277">
        <v>322</v>
      </c>
      <c r="Z27" s="277">
        <v>1455</v>
      </c>
    </row>
    <row r="28" spans="1:26" s="86" customFormat="1" ht="13.5" customHeight="1">
      <c r="A28" s="53"/>
      <c r="B28" s="90"/>
      <c r="C28" s="90"/>
      <c r="D28" s="92"/>
      <c r="E28" s="283" t="s">
        <v>21</v>
      </c>
      <c r="F28" s="274" t="s">
        <v>873</v>
      </c>
      <c r="G28" s="53"/>
      <c r="H28" s="277">
        <v>263</v>
      </c>
      <c r="I28" s="277">
        <v>1181</v>
      </c>
      <c r="J28" s="277">
        <v>42</v>
      </c>
      <c r="K28" s="277">
        <v>218</v>
      </c>
      <c r="L28" s="277">
        <v>61</v>
      </c>
      <c r="M28" s="277">
        <v>71</v>
      </c>
      <c r="N28" s="277">
        <v>358</v>
      </c>
      <c r="O28" s="277">
        <v>121</v>
      </c>
      <c r="P28" s="277">
        <v>90</v>
      </c>
      <c r="Q28" s="277">
        <v>449</v>
      </c>
      <c r="R28" s="277">
        <v>157</v>
      </c>
      <c r="S28" s="277">
        <v>117</v>
      </c>
      <c r="T28" s="277">
        <v>565</v>
      </c>
      <c r="U28" s="277">
        <v>199</v>
      </c>
      <c r="V28" s="277">
        <v>134</v>
      </c>
      <c r="W28" s="277">
        <v>639</v>
      </c>
      <c r="X28" s="277">
        <v>223</v>
      </c>
      <c r="Y28" s="277">
        <v>263</v>
      </c>
      <c r="Z28" s="277">
        <v>1181</v>
      </c>
    </row>
    <row r="29" spans="1:26" s="86" customFormat="1" ht="13.5" customHeight="1">
      <c r="A29" s="53"/>
      <c r="B29" s="90"/>
      <c r="C29" s="90"/>
      <c r="D29" s="279" t="s">
        <v>28</v>
      </c>
      <c r="E29" s="578" t="s">
        <v>885</v>
      </c>
      <c r="F29" s="578"/>
      <c r="G29" s="53"/>
      <c r="H29" s="277">
        <v>211</v>
      </c>
      <c r="I29" s="277">
        <v>655</v>
      </c>
      <c r="J29" s="277">
        <v>3</v>
      </c>
      <c r="K29" s="277">
        <v>11</v>
      </c>
      <c r="L29" s="277">
        <v>3</v>
      </c>
      <c r="M29" s="277">
        <v>10</v>
      </c>
      <c r="N29" s="277">
        <v>34</v>
      </c>
      <c r="O29" s="277">
        <v>11</v>
      </c>
      <c r="P29" s="277">
        <v>15</v>
      </c>
      <c r="Q29" s="277">
        <v>50</v>
      </c>
      <c r="R29" s="277">
        <v>18</v>
      </c>
      <c r="S29" s="277">
        <v>47</v>
      </c>
      <c r="T29" s="277">
        <v>151</v>
      </c>
      <c r="U29" s="277">
        <v>51</v>
      </c>
      <c r="V29" s="277">
        <v>65</v>
      </c>
      <c r="W29" s="277">
        <v>206</v>
      </c>
      <c r="X29" s="277">
        <v>70</v>
      </c>
      <c r="Y29" s="352" t="s">
        <v>762</v>
      </c>
      <c r="Z29" s="352" t="s">
        <v>762</v>
      </c>
    </row>
    <row r="30" spans="1:26" s="86" customFormat="1" ht="13.5" customHeight="1">
      <c r="A30" s="53"/>
      <c r="B30" s="90"/>
      <c r="C30" s="90"/>
      <c r="D30" s="279" t="s">
        <v>439</v>
      </c>
      <c r="E30" s="579" t="s">
        <v>38</v>
      </c>
      <c r="F30" s="579"/>
      <c r="G30" s="53"/>
      <c r="H30" s="277">
        <v>517</v>
      </c>
      <c r="I30" s="277">
        <v>2337</v>
      </c>
      <c r="J30" s="277">
        <v>107</v>
      </c>
      <c r="K30" s="277">
        <v>518</v>
      </c>
      <c r="L30" s="277">
        <v>124</v>
      </c>
      <c r="M30" s="277">
        <v>226</v>
      </c>
      <c r="N30" s="277">
        <v>1060</v>
      </c>
      <c r="O30" s="277">
        <v>285</v>
      </c>
      <c r="P30" s="277">
        <v>292</v>
      </c>
      <c r="Q30" s="277">
        <v>1363</v>
      </c>
      <c r="R30" s="277">
        <v>371</v>
      </c>
      <c r="S30" s="277">
        <v>362</v>
      </c>
      <c r="T30" s="277">
        <v>1670</v>
      </c>
      <c r="U30" s="277">
        <v>478</v>
      </c>
      <c r="V30" s="277">
        <v>393</v>
      </c>
      <c r="W30" s="277">
        <v>1812</v>
      </c>
      <c r="X30" s="277">
        <v>528</v>
      </c>
      <c r="Y30" s="277">
        <v>471</v>
      </c>
      <c r="Z30" s="277">
        <v>2124</v>
      </c>
    </row>
    <row r="31" spans="1:26" s="86" customFormat="1" ht="13.5" customHeight="1">
      <c r="A31" s="53"/>
      <c r="B31" s="90"/>
      <c r="C31" s="90"/>
      <c r="D31" s="279" t="s">
        <v>440</v>
      </c>
      <c r="E31" s="579" t="s">
        <v>39</v>
      </c>
      <c r="F31" s="579"/>
      <c r="G31" s="287"/>
      <c r="H31" s="277">
        <v>52</v>
      </c>
      <c r="I31" s="277">
        <v>236</v>
      </c>
      <c r="J31" s="277">
        <v>2</v>
      </c>
      <c r="K31" s="277">
        <v>11</v>
      </c>
      <c r="L31" s="277">
        <v>2</v>
      </c>
      <c r="M31" s="277">
        <v>5</v>
      </c>
      <c r="N31" s="277">
        <v>30</v>
      </c>
      <c r="O31" s="277">
        <v>5</v>
      </c>
      <c r="P31" s="277">
        <v>6</v>
      </c>
      <c r="Q31" s="277">
        <v>34</v>
      </c>
      <c r="R31" s="277">
        <v>8</v>
      </c>
      <c r="S31" s="277">
        <v>10</v>
      </c>
      <c r="T31" s="277">
        <v>55</v>
      </c>
      <c r="U31" s="277">
        <v>13</v>
      </c>
      <c r="V31" s="277">
        <v>11</v>
      </c>
      <c r="W31" s="277">
        <v>60</v>
      </c>
      <c r="X31" s="277">
        <v>14</v>
      </c>
      <c r="Y31" s="277">
        <v>13</v>
      </c>
      <c r="Z31" s="277">
        <v>70</v>
      </c>
    </row>
    <row r="32" spans="1:26" s="86" customFormat="1" ht="13.5" customHeight="1">
      <c r="A32" s="53"/>
      <c r="B32" s="90"/>
      <c r="C32" s="90"/>
      <c r="D32" s="53"/>
      <c r="E32" s="283" t="s">
        <v>20</v>
      </c>
      <c r="F32" s="274" t="s">
        <v>820</v>
      </c>
      <c r="G32" s="53"/>
      <c r="H32" s="277">
        <v>24</v>
      </c>
      <c r="I32" s="277">
        <v>108</v>
      </c>
      <c r="J32" s="352" t="s">
        <v>762</v>
      </c>
      <c r="K32" s="352" t="s">
        <v>762</v>
      </c>
      <c r="L32" s="352" t="s">
        <v>762</v>
      </c>
      <c r="M32" s="352" t="s">
        <v>762</v>
      </c>
      <c r="N32" s="352" t="s">
        <v>762</v>
      </c>
      <c r="O32" s="352" t="s">
        <v>762</v>
      </c>
      <c r="P32" s="277">
        <v>1</v>
      </c>
      <c r="Q32" s="277">
        <v>4</v>
      </c>
      <c r="R32" s="277">
        <v>1</v>
      </c>
      <c r="S32" s="277">
        <v>5</v>
      </c>
      <c r="T32" s="277">
        <v>25</v>
      </c>
      <c r="U32" s="277">
        <v>6</v>
      </c>
      <c r="V32" s="277">
        <v>6</v>
      </c>
      <c r="W32" s="277">
        <v>30</v>
      </c>
      <c r="X32" s="277">
        <v>7</v>
      </c>
      <c r="Y32" s="277">
        <v>7</v>
      </c>
      <c r="Z32" s="277">
        <v>36</v>
      </c>
    </row>
    <row r="33" spans="1:26" s="86" customFormat="1" ht="13.5" customHeight="1">
      <c r="A33" s="53"/>
      <c r="B33" s="90"/>
      <c r="C33" s="90"/>
      <c r="D33" s="53"/>
      <c r="E33" s="283" t="s">
        <v>21</v>
      </c>
      <c r="F33" s="274" t="s">
        <v>821</v>
      </c>
      <c r="G33" s="53"/>
      <c r="H33" s="277">
        <v>14</v>
      </c>
      <c r="I33" s="277">
        <v>62</v>
      </c>
      <c r="J33" s="352" t="s">
        <v>762</v>
      </c>
      <c r="K33" s="352" t="s">
        <v>762</v>
      </c>
      <c r="L33" s="352" t="s">
        <v>762</v>
      </c>
      <c r="M33" s="277">
        <v>1</v>
      </c>
      <c r="N33" s="277">
        <v>6</v>
      </c>
      <c r="O33" s="277">
        <v>1</v>
      </c>
      <c r="P33" s="277">
        <v>1</v>
      </c>
      <c r="Q33" s="277">
        <v>6</v>
      </c>
      <c r="R33" s="277">
        <v>2</v>
      </c>
      <c r="S33" s="277">
        <v>1</v>
      </c>
      <c r="T33" s="277">
        <v>6</v>
      </c>
      <c r="U33" s="277">
        <v>2</v>
      </c>
      <c r="V33" s="277">
        <v>1</v>
      </c>
      <c r="W33" s="277">
        <v>6</v>
      </c>
      <c r="X33" s="277">
        <v>2</v>
      </c>
      <c r="Y33" s="352" t="s">
        <v>762</v>
      </c>
      <c r="Z33" s="352" t="s">
        <v>762</v>
      </c>
    </row>
    <row r="34" spans="1:26" s="86" customFormat="1" ht="13.5" customHeight="1">
      <c r="A34" s="53"/>
      <c r="B34" s="90"/>
      <c r="C34" s="90"/>
      <c r="D34" s="279" t="s">
        <v>29</v>
      </c>
      <c r="E34" s="578" t="s">
        <v>40</v>
      </c>
      <c r="F34" s="578"/>
      <c r="G34" s="287"/>
      <c r="H34" s="277">
        <v>89</v>
      </c>
      <c r="I34" s="277">
        <v>551</v>
      </c>
      <c r="J34" s="277">
        <v>39</v>
      </c>
      <c r="K34" s="277">
        <v>247</v>
      </c>
      <c r="L34" s="277">
        <v>51</v>
      </c>
      <c r="M34" s="277">
        <v>61</v>
      </c>
      <c r="N34" s="277">
        <v>384</v>
      </c>
      <c r="O34" s="277">
        <v>91</v>
      </c>
      <c r="P34" s="277">
        <v>75</v>
      </c>
      <c r="Q34" s="277">
        <v>471</v>
      </c>
      <c r="R34" s="277">
        <v>111</v>
      </c>
      <c r="S34" s="277">
        <v>80</v>
      </c>
      <c r="T34" s="277">
        <v>502</v>
      </c>
      <c r="U34" s="277">
        <v>127</v>
      </c>
      <c r="V34" s="277">
        <v>81</v>
      </c>
      <c r="W34" s="277">
        <v>508</v>
      </c>
      <c r="X34" s="277">
        <v>135</v>
      </c>
      <c r="Y34" s="277">
        <v>89</v>
      </c>
      <c r="Z34" s="277">
        <v>551</v>
      </c>
    </row>
    <row r="35" spans="1:26" s="86" customFormat="1" ht="13.5" customHeight="1">
      <c r="A35" s="53"/>
      <c r="B35" s="90"/>
      <c r="C35" s="90"/>
      <c r="D35" s="92"/>
      <c r="E35" s="283" t="s">
        <v>27</v>
      </c>
      <c r="F35" s="286" t="s">
        <v>41</v>
      </c>
      <c r="G35" s="53"/>
      <c r="H35" s="277">
        <v>53</v>
      </c>
      <c r="I35" s="277">
        <v>333</v>
      </c>
      <c r="J35" s="277">
        <v>22</v>
      </c>
      <c r="K35" s="277">
        <v>138</v>
      </c>
      <c r="L35" s="277">
        <v>29</v>
      </c>
      <c r="M35" s="277">
        <v>40</v>
      </c>
      <c r="N35" s="277">
        <v>251</v>
      </c>
      <c r="O35" s="277">
        <v>60</v>
      </c>
      <c r="P35" s="277">
        <v>48</v>
      </c>
      <c r="Q35" s="277">
        <v>302</v>
      </c>
      <c r="R35" s="277">
        <v>74</v>
      </c>
      <c r="S35" s="277">
        <v>51</v>
      </c>
      <c r="T35" s="277">
        <v>322</v>
      </c>
      <c r="U35" s="277">
        <v>84</v>
      </c>
      <c r="V35" s="277">
        <v>51</v>
      </c>
      <c r="W35" s="277">
        <v>322</v>
      </c>
      <c r="X35" s="277">
        <v>90</v>
      </c>
      <c r="Y35" s="277">
        <v>53</v>
      </c>
      <c r="Z35" s="277">
        <v>333</v>
      </c>
    </row>
    <row r="36" spans="1:26" s="86" customFormat="1" ht="13.5" customHeight="1">
      <c r="A36" s="53"/>
      <c r="B36" s="90"/>
      <c r="C36" s="90"/>
      <c r="D36" s="92"/>
      <c r="E36" s="283" t="s">
        <v>21</v>
      </c>
      <c r="F36" s="286" t="s">
        <v>42</v>
      </c>
      <c r="G36" s="53"/>
      <c r="H36" s="277">
        <v>34</v>
      </c>
      <c r="I36" s="277">
        <v>208</v>
      </c>
      <c r="J36" s="277">
        <v>17</v>
      </c>
      <c r="K36" s="277">
        <v>109</v>
      </c>
      <c r="L36" s="277">
        <v>22</v>
      </c>
      <c r="M36" s="277">
        <v>21</v>
      </c>
      <c r="N36" s="277">
        <v>133</v>
      </c>
      <c r="O36" s="277">
        <v>31</v>
      </c>
      <c r="P36" s="277">
        <v>27</v>
      </c>
      <c r="Q36" s="277">
        <v>169</v>
      </c>
      <c r="R36" s="277">
        <v>37</v>
      </c>
      <c r="S36" s="277">
        <v>29</v>
      </c>
      <c r="T36" s="277">
        <v>180</v>
      </c>
      <c r="U36" s="277">
        <v>43</v>
      </c>
      <c r="V36" s="277">
        <v>30</v>
      </c>
      <c r="W36" s="277">
        <v>186</v>
      </c>
      <c r="X36" s="277">
        <v>45</v>
      </c>
      <c r="Y36" s="277">
        <v>34</v>
      </c>
      <c r="Z36" s="277">
        <v>208</v>
      </c>
    </row>
    <row r="37" spans="1:26" s="86" customFormat="1" ht="13.5" customHeight="1">
      <c r="A37" s="53"/>
      <c r="B37" s="90"/>
      <c r="C37" s="90"/>
      <c r="D37" s="279" t="s">
        <v>30</v>
      </c>
      <c r="E37" s="578" t="s">
        <v>123</v>
      </c>
      <c r="F37" s="578"/>
      <c r="G37" s="53"/>
      <c r="H37" s="277">
        <v>490</v>
      </c>
      <c r="I37" s="277">
        <v>1020</v>
      </c>
      <c r="J37" s="352" t="s">
        <v>762</v>
      </c>
      <c r="K37" s="352" t="s">
        <v>762</v>
      </c>
      <c r="L37" s="352" t="s">
        <v>762</v>
      </c>
      <c r="M37" s="352" t="s">
        <v>762</v>
      </c>
      <c r="N37" s="352" t="s">
        <v>762</v>
      </c>
      <c r="O37" s="352" t="s">
        <v>762</v>
      </c>
      <c r="P37" s="352" t="s">
        <v>762</v>
      </c>
      <c r="Q37" s="352" t="s">
        <v>762</v>
      </c>
      <c r="R37" s="352" t="s">
        <v>762</v>
      </c>
      <c r="S37" s="277">
        <v>4</v>
      </c>
      <c r="T37" s="277">
        <v>8</v>
      </c>
      <c r="U37" s="277">
        <v>4</v>
      </c>
      <c r="V37" s="277">
        <v>15</v>
      </c>
      <c r="W37" s="277">
        <v>30</v>
      </c>
      <c r="X37" s="277">
        <v>16</v>
      </c>
      <c r="Y37" s="352" t="s">
        <v>762</v>
      </c>
      <c r="Z37" s="352" t="s">
        <v>762</v>
      </c>
    </row>
    <row r="38" spans="1:26" s="86" customFormat="1" ht="13.5" customHeight="1">
      <c r="A38" s="53"/>
      <c r="B38" s="90"/>
      <c r="C38" s="90"/>
      <c r="D38" s="279" t="s">
        <v>441</v>
      </c>
      <c r="E38" s="578" t="s">
        <v>43</v>
      </c>
      <c r="F38" s="578"/>
      <c r="G38" s="53"/>
      <c r="H38" s="277">
        <v>839</v>
      </c>
      <c r="I38" s="277">
        <v>2711</v>
      </c>
      <c r="J38" s="277">
        <v>82</v>
      </c>
      <c r="K38" s="277">
        <v>312</v>
      </c>
      <c r="L38" s="277">
        <v>90</v>
      </c>
      <c r="M38" s="277">
        <v>207</v>
      </c>
      <c r="N38" s="277">
        <v>769</v>
      </c>
      <c r="O38" s="277">
        <v>265</v>
      </c>
      <c r="P38" s="277">
        <v>285</v>
      </c>
      <c r="Q38" s="277">
        <v>1036</v>
      </c>
      <c r="R38" s="277">
        <v>378</v>
      </c>
      <c r="S38" s="277">
        <v>385</v>
      </c>
      <c r="T38" s="277">
        <v>1373</v>
      </c>
      <c r="U38" s="277">
        <v>524</v>
      </c>
      <c r="V38" s="277">
        <v>431</v>
      </c>
      <c r="W38" s="277">
        <v>1518</v>
      </c>
      <c r="X38" s="277">
        <v>599</v>
      </c>
      <c r="Y38" s="277">
        <v>594</v>
      </c>
      <c r="Z38" s="277">
        <v>2070</v>
      </c>
    </row>
    <row r="39" spans="1:26" s="86" customFormat="1" ht="13.5" customHeight="1">
      <c r="A39" s="53"/>
      <c r="B39" s="90" t="s">
        <v>15</v>
      </c>
      <c r="C39" s="578" t="s">
        <v>35</v>
      </c>
      <c r="D39" s="578"/>
      <c r="E39" s="578"/>
      <c r="F39" s="578"/>
      <c r="G39" s="8"/>
      <c r="H39" s="277">
        <v>825</v>
      </c>
      <c r="I39" s="277">
        <v>2015</v>
      </c>
      <c r="J39" s="277">
        <v>28</v>
      </c>
      <c r="K39" s="277">
        <v>129</v>
      </c>
      <c r="L39" s="277">
        <v>36</v>
      </c>
      <c r="M39" s="277">
        <v>55</v>
      </c>
      <c r="N39" s="277">
        <v>247</v>
      </c>
      <c r="O39" s="277">
        <v>78</v>
      </c>
      <c r="P39" s="277">
        <v>68</v>
      </c>
      <c r="Q39" s="277">
        <v>302</v>
      </c>
      <c r="R39" s="277">
        <v>106</v>
      </c>
      <c r="S39" s="277">
        <v>82</v>
      </c>
      <c r="T39" s="277">
        <v>353</v>
      </c>
      <c r="U39" s="277">
        <v>135</v>
      </c>
      <c r="V39" s="277">
        <v>107</v>
      </c>
      <c r="W39" s="277">
        <v>420</v>
      </c>
      <c r="X39" s="277">
        <v>173</v>
      </c>
      <c r="Y39" s="277">
        <v>12</v>
      </c>
      <c r="Z39" s="277">
        <v>69</v>
      </c>
    </row>
    <row r="40" spans="1:26" s="86" customFormat="1" ht="13.5" customHeight="1">
      <c r="A40" s="53"/>
      <c r="B40" s="90" t="s">
        <v>16</v>
      </c>
      <c r="C40" s="578" t="s">
        <v>442</v>
      </c>
      <c r="D40" s="578"/>
      <c r="E40" s="578"/>
      <c r="F40" s="578"/>
      <c r="G40" s="8"/>
      <c r="H40" s="277">
        <v>33385</v>
      </c>
      <c r="I40" s="277">
        <v>33385</v>
      </c>
      <c r="J40" s="352" t="s">
        <v>762</v>
      </c>
      <c r="K40" s="352" t="s">
        <v>762</v>
      </c>
      <c r="L40" s="352" t="s">
        <v>762</v>
      </c>
      <c r="M40" s="352" t="s">
        <v>762</v>
      </c>
      <c r="N40" s="352" t="s">
        <v>762</v>
      </c>
      <c r="O40" s="352" t="s">
        <v>762</v>
      </c>
      <c r="P40" s="352" t="s">
        <v>762</v>
      </c>
      <c r="Q40" s="352" t="s">
        <v>762</v>
      </c>
      <c r="R40" s="352" t="s">
        <v>762</v>
      </c>
      <c r="S40" s="277">
        <v>64</v>
      </c>
      <c r="T40" s="277">
        <v>64</v>
      </c>
      <c r="U40" s="277">
        <v>64</v>
      </c>
      <c r="V40" s="277">
        <v>843</v>
      </c>
      <c r="W40" s="277">
        <v>843</v>
      </c>
      <c r="X40" s="277">
        <v>843</v>
      </c>
      <c r="Y40" s="352" t="s">
        <v>762</v>
      </c>
      <c r="Z40" s="352" t="s">
        <v>762</v>
      </c>
    </row>
    <row r="41" spans="1:26" s="86" customFormat="1" ht="13.5" customHeight="1">
      <c r="A41" s="53"/>
      <c r="B41" s="90" t="s">
        <v>886</v>
      </c>
      <c r="C41" s="578" t="s">
        <v>722</v>
      </c>
      <c r="D41" s="578"/>
      <c r="E41" s="578"/>
      <c r="F41" s="578"/>
      <c r="G41" s="8"/>
      <c r="H41" s="277">
        <v>11</v>
      </c>
      <c r="I41" s="277">
        <v>31</v>
      </c>
      <c r="J41" s="352" t="s">
        <v>762</v>
      </c>
      <c r="K41" s="352" t="s">
        <v>762</v>
      </c>
      <c r="L41" s="352" t="s">
        <v>762</v>
      </c>
      <c r="M41" s="352" t="s">
        <v>762</v>
      </c>
      <c r="N41" s="352" t="s">
        <v>762</v>
      </c>
      <c r="O41" s="352" t="s">
        <v>762</v>
      </c>
      <c r="P41" s="352" t="s">
        <v>762</v>
      </c>
      <c r="Q41" s="352" t="s">
        <v>762</v>
      </c>
      <c r="R41" s="352" t="s">
        <v>762</v>
      </c>
      <c r="S41" s="352" t="s">
        <v>762</v>
      </c>
      <c r="T41" s="352" t="s">
        <v>762</v>
      </c>
      <c r="U41" s="352" t="s">
        <v>762</v>
      </c>
      <c r="V41" s="352" t="s">
        <v>762</v>
      </c>
      <c r="W41" s="352" t="s">
        <v>762</v>
      </c>
      <c r="X41" s="352" t="s">
        <v>762</v>
      </c>
      <c r="Y41" s="352" t="s">
        <v>762</v>
      </c>
      <c r="Z41" s="352" t="s">
        <v>762</v>
      </c>
    </row>
    <row r="42" spans="1:26" s="86" customFormat="1" ht="13.5" customHeight="1">
      <c r="A42" s="53"/>
      <c r="B42" s="87" t="s">
        <v>12</v>
      </c>
      <c r="D42" s="53"/>
      <c r="E42" s="87"/>
      <c r="F42" s="87"/>
      <c r="G42" s="53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s="86" customFormat="1" ht="13.5" customHeight="1">
      <c r="A43" s="53"/>
      <c r="B43" s="90"/>
      <c r="C43" s="578" t="s">
        <v>443</v>
      </c>
      <c r="D43" s="578"/>
      <c r="E43" s="578"/>
      <c r="F43" s="578"/>
      <c r="G43" s="8"/>
      <c r="H43" s="277">
        <v>1366</v>
      </c>
      <c r="I43" s="277">
        <v>3488</v>
      </c>
      <c r="J43" s="277">
        <v>199</v>
      </c>
      <c r="K43" s="277">
        <v>552</v>
      </c>
      <c r="L43" s="277">
        <v>232</v>
      </c>
      <c r="M43" s="277">
        <v>655</v>
      </c>
      <c r="N43" s="277">
        <v>1821</v>
      </c>
      <c r="O43" s="277">
        <v>893</v>
      </c>
      <c r="P43" s="277">
        <v>926</v>
      </c>
      <c r="Q43" s="277">
        <v>2524</v>
      </c>
      <c r="R43" s="277">
        <v>1356</v>
      </c>
      <c r="S43" s="277">
        <v>1226</v>
      </c>
      <c r="T43" s="277">
        <v>3201</v>
      </c>
      <c r="U43" s="277">
        <v>1874</v>
      </c>
      <c r="V43" s="277">
        <v>1366</v>
      </c>
      <c r="W43" s="277">
        <v>3488</v>
      </c>
      <c r="X43" s="277">
        <v>2125</v>
      </c>
      <c r="Y43" s="352" t="s">
        <v>762</v>
      </c>
      <c r="Z43" s="352" t="s">
        <v>762</v>
      </c>
    </row>
    <row r="44" spans="1:26" s="86" customFormat="1" ht="13.5" customHeight="1">
      <c r="A44" s="53"/>
      <c r="B44" s="90"/>
      <c r="C44" s="578" t="s">
        <v>9</v>
      </c>
      <c r="D44" s="578"/>
      <c r="E44" s="578"/>
      <c r="F44" s="578"/>
      <c r="G44" s="8"/>
      <c r="H44" s="277">
        <v>1845</v>
      </c>
      <c r="I44" s="277">
        <v>5421</v>
      </c>
      <c r="J44" s="277">
        <v>307</v>
      </c>
      <c r="K44" s="277">
        <v>1006</v>
      </c>
      <c r="L44" s="277">
        <v>354</v>
      </c>
      <c r="M44" s="277">
        <v>921</v>
      </c>
      <c r="N44" s="277">
        <v>2913</v>
      </c>
      <c r="O44" s="277">
        <v>1223</v>
      </c>
      <c r="P44" s="277">
        <v>1281</v>
      </c>
      <c r="Q44" s="277">
        <v>3971</v>
      </c>
      <c r="R44" s="277">
        <v>1804</v>
      </c>
      <c r="S44" s="277">
        <v>1675</v>
      </c>
      <c r="T44" s="277">
        <v>5020</v>
      </c>
      <c r="U44" s="277">
        <v>2463</v>
      </c>
      <c r="V44" s="277">
        <v>1845</v>
      </c>
      <c r="W44" s="277">
        <v>5421</v>
      </c>
      <c r="X44" s="277">
        <v>2774</v>
      </c>
      <c r="Y44" s="277">
        <v>468</v>
      </c>
      <c r="Z44" s="277">
        <v>1892</v>
      </c>
    </row>
    <row r="45" spans="1:26" s="86" customFormat="1" ht="13.5" customHeight="1">
      <c r="A45" s="53"/>
      <c r="B45" s="90"/>
      <c r="C45" s="578" t="s">
        <v>10</v>
      </c>
      <c r="D45" s="578"/>
      <c r="E45" s="578"/>
      <c r="F45" s="578"/>
      <c r="G45" s="8"/>
      <c r="H45" s="277">
        <v>113</v>
      </c>
      <c r="I45" s="277">
        <v>276</v>
      </c>
      <c r="J45" s="277">
        <v>5</v>
      </c>
      <c r="K45" s="277">
        <v>14</v>
      </c>
      <c r="L45" s="277">
        <v>7</v>
      </c>
      <c r="M45" s="277">
        <v>40</v>
      </c>
      <c r="N45" s="277">
        <v>113</v>
      </c>
      <c r="O45" s="277">
        <v>51</v>
      </c>
      <c r="P45" s="277">
        <v>67</v>
      </c>
      <c r="Q45" s="277">
        <v>177</v>
      </c>
      <c r="R45" s="277">
        <v>100</v>
      </c>
      <c r="S45" s="277">
        <v>100</v>
      </c>
      <c r="T45" s="277">
        <v>250</v>
      </c>
      <c r="U45" s="277">
        <v>144</v>
      </c>
      <c r="V45" s="277">
        <v>113</v>
      </c>
      <c r="W45" s="277">
        <v>276</v>
      </c>
      <c r="X45" s="277">
        <v>163</v>
      </c>
      <c r="Y45" s="352" t="s">
        <v>762</v>
      </c>
      <c r="Z45" s="352" t="s">
        <v>762</v>
      </c>
    </row>
    <row r="46" spans="1:26" s="86" customFormat="1" ht="13.5" customHeight="1">
      <c r="A46" s="93"/>
      <c r="B46" s="94"/>
      <c r="C46" s="585" t="s">
        <v>11</v>
      </c>
      <c r="D46" s="585"/>
      <c r="E46" s="585"/>
      <c r="F46" s="585"/>
      <c r="G46" s="66"/>
      <c r="H46" s="278">
        <v>201</v>
      </c>
      <c r="I46" s="278">
        <v>662</v>
      </c>
      <c r="J46" s="278">
        <v>23</v>
      </c>
      <c r="K46" s="278">
        <v>106</v>
      </c>
      <c r="L46" s="278">
        <v>27</v>
      </c>
      <c r="M46" s="278">
        <v>91</v>
      </c>
      <c r="N46" s="278">
        <v>351</v>
      </c>
      <c r="O46" s="278">
        <v>116</v>
      </c>
      <c r="P46" s="278">
        <v>128</v>
      </c>
      <c r="Q46" s="278">
        <v>457</v>
      </c>
      <c r="R46" s="278">
        <v>186</v>
      </c>
      <c r="S46" s="278">
        <v>176</v>
      </c>
      <c r="T46" s="278">
        <v>590</v>
      </c>
      <c r="U46" s="278">
        <v>251</v>
      </c>
      <c r="V46" s="278">
        <v>201</v>
      </c>
      <c r="W46" s="278">
        <v>662</v>
      </c>
      <c r="X46" s="278">
        <v>287</v>
      </c>
      <c r="Y46" s="278">
        <v>75</v>
      </c>
      <c r="Z46" s="278">
        <v>336</v>
      </c>
    </row>
    <row r="47" spans="1:17" s="86" customFormat="1" ht="13.5" customHeight="1">
      <c r="A47" s="2" t="s">
        <v>760</v>
      </c>
      <c r="N47" s="3"/>
      <c r="O47" s="3"/>
      <c r="P47" s="3"/>
      <c r="Q47" s="3"/>
    </row>
    <row r="48" s="86" customFormat="1" ht="9.75" customHeight="1"/>
    <row r="49" s="86" customFormat="1" ht="9.75" customHeight="1"/>
    <row r="50" s="86" customFormat="1" ht="9.75" customHeight="1"/>
    <row r="51" s="86" customFormat="1" ht="9.75" customHeight="1"/>
    <row r="52" s="86" customFormat="1" ht="9.75" customHeight="1"/>
    <row r="53" s="86" customFormat="1" ht="9.75" customHeight="1"/>
    <row r="54" s="86" customFormat="1" ht="9.75" customHeight="1"/>
    <row r="55" s="86" customFormat="1" ht="9.75" customHeight="1"/>
    <row r="56" s="86" customFormat="1" ht="9.75" customHeight="1"/>
    <row r="57" s="86" customFormat="1" ht="9.75" customHeight="1"/>
    <row r="58" s="86" customFormat="1" ht="9.75" customHeight="1"/>
    <row r="59" s="86" customFormat="1" ht="9.75" customHeight="1"/>
    <row r="60" s="86" customFormat="1" ht="9.75" customHeight="1"/>
    <row r="61" s="86" customFormat="1" ht="9.75" customHeight="1"/>
    <row r="62" s="86" customFormat="1" ht="9.75" customHeight="1"/>
    <row r="63" s="86" customFormat="1" ht="9.75" customHeight="1"/>
    <row r="64" s="86" customFormat="1" ht="9.75" customHeight="1"/>
    <row r="65" s="86" customFormat="1" ht="9.75" customHeight="1"/>
    <row r="66" s="86" customFormat="1" ht="9.75" customHeight="1"/>
    <row r="67" s="86" customFormat="1" ht="9.75" customHeight="1"/>
    <row r="68" s="86" customFormat="1" ht="9.75" customHeight="1"/>
    <row r="69" s="86" customFormat="1" ht="9.75" customHeight="1"/>
    <row r="70" s="86" customFormat="1" ht="9.75" customHeight="1"/>
    <row r="71" s="86" customFormat="1" ht="9.75" customHeight="1"/>
    <row r="72" s="86" customFormat="1" ht="9.75" customHeight="1"/>
    <row r="73" s="86" customFormat="1" ht="9.75" customHeight="1"/>
    <row r="74" s="86" customFormat="1" ht="9.75" customHeight="1"/>
    <row r="75" s="86" customFormat="1" ht="9.75" customHeight="1"/>
    <row r="76" s="86" customFormat="1" ht="9.75" customHeight="1"/>
    <row r="77" s="86" customFormat="1" ht="9.75" customHeight="1"/>
    <row r="78" s="86" customFormat="1" ht="9.75" customHeight="1"/>
    <row r="79" s="86" customFormat="1" ht="9.75" customHeight="1"/>
    <row r="80" s="86" customFormat="1" ht="9.75" customHeight="1"/>
    <row r="81" s="86" customFormat="1" ht="9.75" customHeight="1"/>
    <row r="82" s="86" customFormat="1" ht="9.75" customHeight="1"/>
    <row r="83" ht="10.5" customHeight="1"/>
    <row r="84" ht="10.5" customHeight="1"/>
    <row r="85" ht="8.25" customHeight="1">
      <c r="A85" s="263"/>
    </row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</sheetData>
  <sheetProtection/>
  <mergeCells count="43">
    <mergeCell ref="A5:F7"/>
    <mergeCell ref="J5:L5"/>
    <mergeCell ref="E23:F23"/>
    <mergeCell ref="E20:F20"/>
    <mergeCell ref="B9:F9"/>
    <mergeCell ref="C10:F10"/>
    <mergeCell ref="E14:F14"/>
    <mergeCell ref="E13:F13"/>
    <mergeCell ref="J6:L6"/>
    <mergeCell ref="H5:H7"/>
    <mergeCell ref="Y6:Z6"/>
    <mergeCell ref="I5:I7"/>
    <mergeCell ref="M5:O5"/>
    <mergeCell ref="V5:X5"/>
    <mergeCell ref="M6:O6"/>
    <mergeCell ref="P5:R5"/>
    <mergeCell ref="P6:R6"/>
    <mergeCell ref="S5:U5"/>
    <mergeCell ref="S6:U6"/>
    <mergeCell ref="C45:F45"/>
    <mergeCell ref="C46:F46"/>
    <mergeCell ref="C43:F43"/>
    <mergeCell ref="C44:F44"/>
    <mergeCell ref="E29:F29"/>
    <mergeCell ref="E30:F30"/>
    <mergeCell ref="C41:F41"/>
    <mergeCell ref="P1:Y1"/>
    <mergeCell ref="P2:Y2"/>
    <mergeCell ref="A1:O1"/>
    <mergeCell ref="A2:O2"/>
    <mergeCell ref="C39:F39"/>
    <mergeCell ref="C40:F40"/>
    <mergeCell ref="D11:F11"/>
    <mergeCell ref="E12:F12"/>
    <mergeCell ref="V6:X6"/>
    <mergeCell ref="E15:F15"/>
    <mergeCell ref="D16:F16"/>
    <mergeCell ref="E17:F17"/>
    <mergeCell ref="E38:F38"/>
    <mergeCell ref="E31:F31"/>
    <mergeCell ref="E34:F34"/>
    <mergeCell ref="E37:F37"/>
    <mergeCell ref="E26:F26"/>
  </mergeCells>
  <printOptions/>
  <pageMargins left="0.5905511811023623" right="0.5511811023622047" top="0.7874015748031497" bottom="0.5905511811023623" header="0.5118110236220472" footer="0.2362204724409449"/>
  <pageSetup horizontalDpi="600" verticalDpi="600" orientation="portrait" paperSize="9" r:id="rId1"/>
  <colBreaks count="1" manualBreakCount="1">
    <brk id="1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2022-12-16T02:10:57Z</cp:lastPrinted>
  <dcterms:created xsi:type="dcterms:W3CDTF">2006-03-29T02:41:51Z</dcterms:created>
  <dcterms:modified xsi:type="dcterms:W3CDTF">2023-03-16T02:22:39Z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