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210" windowHeight="8625" activeTab="0"/>
  </bookViews>
  <sheets>
    <sheet name="2023（令和5）年" sheetId="1" r:id="rId1"/>
    <sheet name="2022（令和4）年" sheetId="2" r:id="rId2"/>
    <sheet name="2021（令和3）年" sheetId="3" r:id="rId3"/>
    <sheet name="2020（令和2）年" sheetId="4" r:id="rId4"/>
    <sheet name="2019（平成31・令和元）年" sheetId="5" r:id="rId5"/>
    <sheet name="2018（平成30）年 " sheetId="6" r:id="rId6"/>
    <sheet name="2017（平成29）年" sheetId="7" r:id="rId7"/>
    <sheet name="2016（平成28）年" sheetId="8" r:id="rId8"/>
    <sheet name="2015（平成27）年" sheetId="9" r:id="rId9"/>
    <sheet name="2014（平成26）年" sheetId="10" r:id="rId10"/>
    <sheet name="2013（平成25）年" sheetId="11" r:id="rId11"/>
    <sheet name="2012（平成24）年" sheetId="12" r:id="rId12"/>
    <sheet name="2011（平成23）年" sheetId="13" r:id="rId13"/>
    <sheet name="2010（平成22）年" sheetId="14" r:id="rId14"/>
    <sheet name="2009（平成21）年" sheetId="15" r:id="rId15"/>
    <sheet name="2008（平成20）年" sheetId="16" r:id="rId16"/>
    <sheet name="2007（平成19）年" sheetId="17" r:id="rId17"/>
    <sheet name="2006（平成18）年" sheetId="18" r:id="rId18"/>
  </sheets>
  <definedNames/>
  <calcPr fullCalcOnLoad="1"/>
</workbook>
</file>

<file path=xl/sharedStrings.xml><?xml version="1.0" encoding="utf-8"?>
<sst xmlns="http://schemas.openxmlformats.org/spreadsheetml/2006/main" count="960" uniqueCount="68">
  <si>
    <t>（単位：件、人）</t>
  </si>
  <si>
    <t>全　　　　　道</t>
  </si>
  <si>
    <t>発生件数</t>
  </si>
  <si>
    <t>10月</t>
  </si>
  <si>
    <t>年・月次</t>
  </si>
  <si>
    <t>釧　　路　　市</t>
  </si>
  <si>
    <t>死 者 数</t>
  </si>
  <si>
    <t>傷 者 数</t>
  </si>
  <si>
    <t>2月</t>
  </si>
  <si>
    <t>計</t>
  </si>
  <si>
    <t>6月</t>
  </si>
  <si>
    <t>9月</t>
  </si>
  <si>
    <t>1月</t>
  </si>
  <si>
    <t>3月</t>
  </si>
  <si>
    <t>4月</t>
  </si>
  <si>
    <t>5月</t>
  </si>
  <si>
    <t>7月</t>
  </si>
  <si>
    <t>8月</t>
  </si>
  <si>
    <t>11月</t>
  </si>
  <si>
    <t>12月</t>
  </si>
  <si>
    <t>【累計値・比較】</t>
  </si>
  <si>
    <t>増減</t>
  </si>
  <si>
    <t xml:space="preserve"> 資料 … 釧路警察署</t>
  </si>
  <si>
    <t>2005（平成17）年</t>
  </si>
  <si>
    <t>2006（平成18）年</t>
  </si>
  <si>
    <t>2007（平成19）年</t>
  </si>
  <si>
    <t>2008（平成20）年</t>
  </si>
  <si>
    <t>2009（平成21）年</t>
  </si>
  <si>
    <t>2010（平成22）年</t>
  </si>
  <si>
    <t>2011（平成23）年</t>
  </si>
  <si>
    <t>2012（平成24）年</t>
  </si>
  <si>
    <t>2013（平成25）年</t>
  </si>
  <si>
    <t>2014（平成26）年</t>
  </si>
  <si>
    <t>2015（平成27）年</t>
  </si>
  <si>
    <t>2016（平成28）年</t>
  </si>
  <si>
    <t>2017（平成29）年</t>
  </si>
  <si>
    <t>交通事故（人身事故）統計＜2018（平成30）年1月～12月、月中＞</t>
  </si>
  <si>
    <t>2017（平成29）年</t>
  </si>
  <si>
    <t>2018（平成30）年</t>
  </si>
  <si>
    <t>交通事故（人身事故）統計＜2017（平成29）年1月～12月、月中＞</t>
  </si>
  <si>
    <t>交通事故（人身事故）統計＜2016（平成28）年1月～12月、月中＞</t>
  </si>
  <si>
    <t>2016（平成28）年</t>
  </si>
  <si>
    <t>交通事故（人身事故）統計＜2015（平成27）年1月～12月、月中＞</t>
  </si>
  <si>
    <t>2015（平成27）年</t>
  </si>
  <si>
    <t>交通事故（人身事故）統計＜2014（平成26）年1月～12月、月中＞</t>
  </si>
  <si>
    <t>2014（平成26）年</t>
  </si>
  <si>
    <t>交通事故（人身事故）統計＜2013（平成25）年1月～12月、月中＞</t>
  </si>
  <si>
    <t>交通事故（人身事故）統計＜2012（平成24）年1月～12月、月中＞</t>
  </si>
  <si>
    <t>交通事故（人身事故）統計＜2011（平成23）年1月～12月、月中＞</t>
  </si>
  <si>
    <t>交通事故（人身事故）統計＜2010（平成22）年1月～12月、月中＞</t>
  </si>
  <si>
    <t>交通事故（人身事故）統計＜2009（平成21）年1月～12月、月中＞</t>
  </si>
  <si>
    <t>交通事故（人身事故）統計＜2008（平成20）年1月～12月、月中＞</t>
  </si>
  <si>
    <t>交通事故（人身事故）統計＜2007（平成19）年1月～12月、月中＞</t>
  </si>
  <si>
    <t>交通事故（人身事故）統計＜2006（平成18）年1月～12月、月中＞</t>
  </si>
  <si>
    <t>2018（平成30）年</t>
  </si>
  <si>
    <t>2019（平成31）年</t>
  </si>
  <si>
    <t>2019（令和元）年</t>
  </si>
  <si>
    <t>交通事故（人身事故）統計＜2019（平成31・令和元）年1月～12月、月中＞</t>
  </si>
  <si>
    <t>交通事故（人身事故）統計＜2020（令和2）年1月～12月、月中＞</t>
  </si>
  <si>
    <t>計</t>
  </si>
  <si>
    <t>交通事故（人身事故）統計＜2021（令和3）年1月～12月、月中＞</t>
  </si>
  <si>
    <t>交通事故（人身事故）統計＜2022（令和4）年1月～12月、月中＞</t>
  </si>
  <si>
    <t>2019（令和元）年</t>
  </si>
  <si>
    <t>2020（令和 2）年</t>
  </si>
  <si>
    <t>2021（令和 3）年</t>
  </si>
  <si>
    <t>2022（令和 4）年</t>
  </si>
  <si>
    <t>交通事故（人身事故）統計＜2023（令和5）年1月～12月、月中＞</t>
  </si>
  <si>
    <t>2023（令和 5）年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</si>
</sst>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41" fontId="22" fillId="0" borderId="14" xfId="0" applyNumberFormat="1" applyFont="1" applyBorder="1" applyAlignment="1">
      <alignment/>
    </xf>
    <xf numFmtId="41" fontId="22" fillId="0" borderId="15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41" fontId="22" fillId="0" borderId="16" xfId="0" applyNumberFormat="1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 horizontal="right" vertical="center"/>
    </xf>
    <xf numFmtId="41" fontId="22" fillId="0" borderId="17" xfId="0" applyNumberFormat="1" applyFont="1" applyBorder="1" applyAlignment="1">
      <alignment/>
    </xf>
    <xf numFmtId="41" fontId="22" fillId="0" borderId="19" xfId="0" applyNumberFormat="1" applyFont="1" applyBorder="1" applyAlignment="1">
      <alignment/>
    </xf>
    <xf numFmtId="41" fontId="22" fillId="0" borderId="18" xfId="0" applyNumberFormat="1" applyFont="1" applyBorder="1" applyAlignment="1">
      <alignment/>
    </xf>
    <xf numFmtId="41" fontId="22" fillId="0" borderId="20" xfId="0" applyNumberFormat="1" applyFont="1" applyBorder="1" applyAlignment="1">
      <alignment/>
    </xf>
    <xf numFmtId="0" fontId="22" fillId="0" borderId="0" xfId="0" applyFont="1" applyBorder="1" applyAlignment="1">
      <alignment horizontal="right" vertical="center"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 horizontal="right" vertical="center"/>
    </xf>
    <xf numFmtId="41" fontId="22" fillId="0" borderId="21" xfId="0" applyNumberFormat="1" applyFont="1" applyBorder="1" applyAlignment="1">
      <alignment/>
    </xf>
    <xf numFmtId="41" fontId="22" fillId="0" borderId="23" xfId="0" applyNumberFormat="1" applyFont="1" applyBorder="1" applyAlignment="1">
      <alignment/>
    </xf>
    <xf numFmtId="41" fontId="22" fillId="0" borderId="22" xfId="0" applyNumberFormat="1" applyFont="1" applyBorder="1" applyAlignment="1">
      <alignment/>
    </xf>
    <xf numFmtId="41" fontId="22" fillId="0" borderId="24" xfId="0" applyNumberFormat="1" applyFont="1" applyBorder="1" applyAlignment="1">
      <alignment/>
    </xf>
    <xf numFmtId="0" fontId="22" fillId="0" borderId="0" xfId="0" applyFont="1" applyBorder="1" applyAlignment="1" quotePrefix="1">
      <alignment/>
    </xf>
    <xf numFmtId="0" fontId="24" fillId="0" borderId="0" xfId="0" applyFont="1" applyBorder="1" applyAlignment="1" quotePrefix="1">
      <alignment horizontal="center" vertical="center"/>
    </xf>
    <xf numFmtId="176" fontId="24" fillId="0" borderId="0" xfId="48" applyNumberFormat="1" applyFont="1" applyBorder="1" applyAlignment="1">
      <alignment vertical="center"/>
    </xf>
    <xf numFmtId="176" fontId="24" fillId="24" borderId="25" xfId="0" applyNumberFormat="1" applyFont="1" applyFill="1" applyBorder="1" applyAlignment="1">
      <alignment vertical="center"/>
    </xf>
    <xf numFmtId="176" fontId="24" fillId="24" borderId="26" xfId="0" applyNumberFormat="1" applyFont="1" applyFill="1" applyBorder="1" applyAlignment="1">
      <alignment vertical="center"/>
    </xf>
    <xf numFmtId="176" fontId="24" fillId="24" borderId="27" xfId="0" applyNumberFormat="1" applyFont="1" applyFill="1" applyBorder="1" applyAlignment="1">
      <alignment vertical="center"/>
    </xf>
    <xf numFmtId="176" fontId="24" fillId="24" borderId="12" xfId="0" applyNumberFormat="1" applyFont="1" applyFill="1" applyBorder="1" applyAlignment="1">
      <alignment vertical="center"/>
    </xf>
    <xf numFmtId="177" fontId="24" fillId="24" borderId="28" xfId="0" applyNumberFormat="1" applyFont="1" applyFill="1" applyBorder="1" applyAlignment="1">
      <alignment vertical="center"/>
    </xf>
    <xf numFmtId="176" fontId="24" fillId="24" borderId="28" xfId="0" applyNumberFormat="1" applyFont="1" applyFill="1" applyBorder="1" applyAlignment="1">
      <alignment vertical="center"/>
    </xf>
    <xf numFmtId="176" fontId="24" fillId="24" borderId="29" xfId="0" applyNumberFormat="1" applyFont="1" applyFill="1" applyBorder="1" applyAlignment="1">
      <alignment vertical="center"/>
    </xf>
    <xf numFmtId="176" fontId="24" fillId="24" borderId="30" xfId="0" applyNumberFormat="1" applyFont="1" applyFill="1" applyBorder="1" applyAlignment="1">
      <alignment vertical="center"/>
    </xf>
    <xf numFmtId="176" fontId="24" fillId="24" borderId="31" xfId="0" applyNumberFormat="1" applyFont="1" applyFill="1" applyBorder="1" applyAlignment="1">
      <alignment vertical="center"/>
    </xf>
    <xf numFmtId="176" fontId="24" fillId="24" borderId="32" xfId="0" applyNumberFormat="1" applyFont="1" applyFill="1" applyBorder="1" applyAlignment="1">
      <alignment vertical="center"/>
    </xf>
    <xf numFmtId="41" fontId="24" fillId="24" borderId="28" xfId="0" applyNumberFormat="1" applyFont="1" applyFill="1" applyBorder="1" applyAlignment="1">
      <alignment vertical="center"/>
    </xf>
    <xf numFmtId="0" fontId="22" fillId="0" borderId="33" xfId="0" applyFont="1" applyBorder="1" applyAlignment="1">
      <alignment/>
    </xf>
    <xf numFmtId="0" fontId="22" fillId="0" borderId="34" xfId="0" applyFont="1" applyBorder="1" applyAlignment="1">
      <alignment/>
    </xf>
    <xf numFmtId="41" fontId="22" fillId="0" borderId="33" xfId="0" applyNumberFormat="1" applyFont="1" applyBorder="1" applyAlignment="1">
      <alignment/>
    </xf>
    <xf numFmtId="41" fontId="22" fillId="0" borderId="35" xfId="0" applyNumberFormat="1" applyFont="1" applyBorder="1" applyAlignment="1">
      <alignment/>
    </xf>
    <xf numFmtId="41" fontId="22" fillId="0" borderId="34" xfId="0" applyNumberFormat="1" applyFont="1" applyBorder="1" applyAlignment="1">
      <alignment/>
    </xf>
    <xf numFmtId="41" fontId="22" fillId="0" borderId="36" xfId="0" applyNumberFormat="1" applyFont="1" applyBorder="1" applyAlignment="1">
      <alignment/>
    </xf>
    <xf numFmtId="178" fontId="24" fillId="24" borderId="31" xfId="0" applyNumberFormat="1" applyFont="1" applyFill="1" applyBorder="1" applyAlignment="1">
      <alignment vertical="center"/>
    </xf>
    <xf numFmtId="177" fontId="24" fillId="24" borderId="31" xfId="0" applyNumberFormat="1" applyFont="1" applyFill="1" applyBorder="1" applyAlignment="1">
      <alignment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4" fillId="24" borderId="39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center" vertical="center"/>
    </xf>
    <xf numFmtId="0" fontId="24" fillId="24" borderId="40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24" fillId="24" borderId="41" xfId="0" applyFont="1" applyFill="1" applyBorder="1" applyAlignment="1">
      <alignment horizontal="center" vertical="center"/>
    </xf>
    <xf numFmtId="0" fontId="24" fillId="24" borderId="3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8" width="11.625" style="1" customWidth="1"/>
    <col min="9" max="16384" width="9.00390625" style="1" customWidth="1"/>
  </cols>
  <sheetData>
    <row r="1" spans="1:3" ht="16.5" customHeight="1">
      <c r="A1" s="4" t="s">
        <v>66</v>
      </c>
      <c r="C1" s="4"/>
    </row>
    <row r="2" ht="13.5" customHeight="1"/>
    <row r="3" s="2" customFormat="1" ht="16.5" customHeight="1">
      <c r="A3" s="3" t="s">
        <v>0</v>
      </c>
    </row>
    <row r="4" spans="1:8" s="3" customFormat="1" ht="18.75" customHeight="1">
      <c r="A4" s="50" t="s">
        <v>4</v>
      </c>
      <c r="B4" s="51"/>
      <c r="C4" s="54" t="s">
        <v>5</v>
      </c>
      <c r="D4" s="55"/>
      <c r="E4" s="55"/>
      <c r="F4" s="54" t="s">
        <v>1</v>
      </c>
      <c r="G4" s="55"/>
      <c r="H4" s="56"/>
    </row>
    <row r="5" spans="1:8" s="3" customFormat="1" ht="18.75" customHeight="1">
      <c r="A5" s="52"/>
      <c r="B5" s="53"/>
      <c r="C5" s="5" t="s">
        <v>2</v>
      </c>
      <c r="D5" s="8" t="s">
        <v>6</v>
      </c>
      <c r="E5" s="6" t="s">
        <v>7</v>
      </c>
      <c r="F5" s="5" t="s">
        <v>2</v>
      </c>
      <c r="G5" s="8" t="s">
        <v>6</v>
      </c>
      <c r="H5" s="7" t="s">
        <v>7</v>
      </c>
    </row>
    <row r="6" spans="1:8" s="2" customFormat="1" ht="18.75" customHeight="1">
      <c r="A6" s="9" t="s">
        <v>23</v>
      </c>
      <c r="B6" s="10" t="s">
        <v>9</v>
      </c>
      <c r="C6" s="11">
        <v>806</v>
      </c>
      <c r="D6" s="12">
        <v>5</v>
      </c>
      <c r="E6" s="13">
        <v>981</v>
      </c>
      <c r="F6" s="11">
        <v>28385</v>
      </c>
      <c r="G6" s="12">
        <v>302</v>
      </c>
      <c r="H6" s="14">
        <v>35388</v>
      </c>
    </row>
    <row r="7" spans="1:8" s="2" customFormat="1" ht="18.75" customHeight="1">
      <c r="A7" s="9" t="s">
        <v>24</v>
      </c>
      <c r="B7" s="10" t="s">
        <v>9</v>
      </c>
      <c r="C7" s="11">
        <v>775</v>
      </c>
      <c r="D7" s="12">
        <v>6</v>
      </c>
      <c r="E7" s="13">
        <v>936</v>
      </c>
      <c r="F7" s="11">
        <v>26967</v>
      </c>
      <c r="G7" s="12">
        <v>277</v>
      </c>
      <c r="H7" s="14">
        <v>33696</v>
      </c>
    </row>
    <row r="8" spans="1:8" s="2" customFormat="1" ht="18.75" customHeight="1">
      <c r="A8" s="9" t="s">
        <v>25</v>
      </c>
      <c r="B8" s="10" t="s">
        <v>9</v>
      </c>
      <c r="C8" s="11">
        <v>658</v>
      </c>
      <c r="D8" s="12">
        <v>9</v>
      </c>
      <c r="E8" s="13">
        <v>807</v>
      </c>
      <c r="F8" s="11">
        <v>23582</v>
      </c>
      <c r="G8" s="12">
        <v>286</v>
      </c>
      <c r="H8" s="14">
        <v>29202</v>
      </c>
    </row>
    <row r="9" spans="1:8" s="2" customFormat="1" ht="18.75" customHeight="1">
      <c r="A9" s="9" t="s">
        <v>26</v>
      </c>
      <c r="B9" s="10" t="s">
        <v>9</v>
      </c>
      <c r="C9" s="11">
        <v>544</v>
      </c>
      <c r="D9" s="12">
        <v>7</v>
      </c>
      <c r="E9" s="13">
        <v>656</v>
      </c>
      <c r="F9" s="11">
        <v>21091</v>
      </c>
      <c r="G9" s="12">
        <v>228</v>
      </c>
      <c r="H9" s="14">
        <v>25801</v>
      </c>
    </row>
    <row r="10" spans="1:8" s="2" customFormat="1" ht="18.75" customHeight="1">
      <c r="A10" s="9" t="s">
        <v>27</v>
      </c>
      <c r="B10" s="10" t="s">
        <v>9</v>
      </c>
      <c r="C10" s="11">
        <v>435</v>
      </c>
      <c r="D10" s="12">
        <v>10</v>
      </c>
      <c r="E10" s="13">
        <v>497</v>
      </c>
      <c r="F10" s="11">
        <v>19503</v>
      </c>
      <c r="G10" s="12">
        <v>218</v>
      </c>
      <c r="H10" s="14">
        <v>23855</v>
      </c>
    </row>
    <row r="11" spans="1:8" s="2" customFormat="1" ht="18.75" customHeight="1">
      <c r="A11" s="9" t="s">
        <v>28</v>
      </c>
      <c r="B11" s="10" t="s">
        <v>9</v>
      </c>
      <c r="C11" s="11">
        <v>397</v>
      </c>
      <c r="D11" s="12">
        <v>5</v>
      </c>
      <c r="E11" s="13">
        <v>493</v>
      </c>
      <c r="F11" s="11">
        <v>18088</v>
      </c>
      <c r="G11" s="12">
        <v>215</v>
      </c>
      <c r="H11" s="14">
        <v>22096</v>
      </c>
    </row>
    <row r="12" spans="1:8" s="2" customFormat="1" ht="18.75" customHeight="1">
      <c r="A12" s="9" t="s">
        <v>29</v>
      </c>
      <c r="B12" s="10" t="s">
        <v>9</v>
      </c>
      <c r="C12" s="11">
        <v>390</v>
      </c>
      <c r="D12" s="12">
        <v>7</v>
      </c>
      <c r="E12" s="13">
        <v>463</v>
      </c>
      <c r="F12" s="11">
        <v>16395</v>
      </c>
      <c r="G12" s="12">
        <v>190</v>
      </c>
      <c r="H12" s="14">
        <v>19705</v>
      </c>
    </row>
    <row r="13" spans="1:8" s="2" customFormat="1" ht="18.75" customHeight="1">
      <c r="A13" s="9" t="s">
        <v>30</v>
      </c>
      <c r="B13" s="10" t="s">
        <v>9</v>
      </c>
      <c r="C13" s="11">
        <v>363</v>
      </c>
      <c r="D13" s="12">
        <v>4</v>
      </c>
      <c r="E13" s="13">
        <v>419</v>
      </c>
      <c r="F13" s="11">
        <v>14973</v>
      </c>
      <c r="G13" s="12">
        <v>200</v>
      </c>
      <c r="H13" s="14">
        <v>18048</v>
      </c>
    </row>
    <row r="14" spans="1:8" s="2" customFormat="1" ht="18.75" customHeight="1">
      <c r="A14" s="9" t="s">
        <v>31</v>
      </c>
      <c r="B14" s="10" t="s">
        <v>9</v>
      </c>
      <c r="C14" s="11">
        <v>295</v>
      </c>
      <c r="D14" s="12">
        <v>4</v>
      </c>
      <c r="E14" s="13">
        <v>344</v>
      </c>
      <c r="F14" s="11">
        <v>13722</v>
      </c>
      <c r="G14" s="12">
        <v>184</v>
      </c>
      <c r="H14" s="14">
        <v>16247</v>
      </c>
    </row>
    <row r="15" spans="1:8" s="2" customFormat="1" ht="18.75" customHeight="1">
      <c r="A15" s="9" t="s">
        <v>32</v>
      </c>
      <c r="B15" s="10" t="s">
        <v>9</v>
      </c>
      <c r="C15" s="11">
        <v>240</v>
      </c>
      <c r="D15" s="12">
        <v>1</v>
      </c>
      <c r="E15" s="13">
        <v>280</v>
      </c>
      <c r="F15" s="11">
        <v>12274</v>
      </c>
      <c r="G15" s="12">
        <v>169</v>
      </c>
      <c r="H15" s="14">
        <v>14571</v>
      </c>
    </row>
    <row r="16" spans="1:8" s="2" customFormat="1" ht="18.75" customHeight="1">
      <c r="A16" s="9" t="s">
        <v>33</v>
      </c>
      <c r="B16" s="10" t="s">
        <v>9</v>
      </c>
      <c r="C16" s="11">
        <v>210</v>
      </c>
      <c r="D16" s="12">
        <v>8</v>
      </c>
      <c r="E16" s="13">
        <v>250</v>
      </c>
      <c r="F16" s="11">
        <v>11123</v>
      </c>
      <c r="G16" s="12">
        <v>177</v>
      </c>
      <c r="H16" s="14">
        <v>13117</v>
      </c>
    </row>
    <row r="17" spans="1:8" s="2" customFormat="1" ht="18.75" customHeight="1">
      <c r="A17" s="9" t="s">
        <v>34</v>
      </c>
      <c r="B17" s="10" t="s">
        <v>9</v>
      </c>
      <c r="C17" s="11">
        <v>264</v>
      </c>
      <c r="D17" s="12">
        <v>9</v>
      </c>
      <c r="E17" s="13">
        <v>312</v>
      </c>
      <c r="F17" s="11">
        <v>11329</v>
      </c>
      <c r="G17" s="12">
        <v>158</v>
      </c>
      <c r="H17" s="14">
        <v>13489</v>
      </c>
    </row>
    <row r="18" spans="1:8" s="2" customFormat="1" ht="18.75" customHeight="1">
      <c r="A18" s="9" t="s">
        <v>35</v>
      </c>
      <c r="B18" s="10" t="s">
        <v>9</v>
      </c>
      <c r="C18" s="11">
        <v>214</v>
      </c>
      <c r="D18" s="12">
        <v>5</v>
      </c>
      <c r="E18" s="13">
        <v>254</v>
      </c>
      <c r="F18" s="11">
        <v>10815</v>
      </c>
      <c r="G18" s="12">
        <v>148</v>
      </c>
      <c r="H18" s="14">
        <v>12673</v>
      </c>
    </row>
    <row r="19" spans="1:8" s="2" customFormat="1" ht="18.75" customHeight="1">
      <c r="A19" s="9" t="s">
        <v>54</v>
      </c>
      <c r="B19" s="10" t="s">
        <v>9</v>
      </c>
      <c r="C19" s="11">
        <v>247</v>
      </c>
      <c r="D19" s="12">
        <v>5</v>
      </c>
      <c r="E19" s="13">
        <v>278</v>
      </c>
      <c r="F19" s="11">
        <v>9931</v>
      </c>
      <c r="G19" s="12">
        <v>141</v>
      </c>
      <c r="H19" s="14">
        <v>11494</v>
      </c>
    </row>
    <row r="20" spans="1:8" s="2" customFormat="1" ht="18.75" customHeight="1">
      <c r="A20" s="9" t="s">
        <v>62</v>
      </c>
      <c r="B20" s="10" t="s">
        <v>59</v>
      </c>
      <c r="C20" s="11">
        <v>194</v>
      </c>
      <c r="D20" s="12">
        <v>4</v>
      </c>
      <c r="E20" s="13">
        <v>213</v>
      </c>
      <c r="F20" s="11">
        <v>9595</v>
      </c>
      <c r="G20" s="12">
        <v>152</v>
      </c>
      <c r="H20" s="14">
        <v>11046</v>
      </c>
    </row>
    <row r="21" spans="1:8" s="2" customFormat="1" ht="18.75" customHeight="1">
      <c r="A21" s="9" t="s">
        <v>63</v>
      </c>
      <c r="B21" s="10" t="s">
        <v>59</v>
      </c>
      <c r="C21" s="11">
        <v>175</v>
      </c>
      <c r="D21" s="12">
        <v>5</v>
      </c>
      <c r="E21" s="13">
        <v>190</v>
      </c>
      <c r="F21" s="11">
        <v>7898</v>
      </c>
      <c r="G21" s="12">
        <v>144</v>
      </c>
      <c r="H21" s="14">
        <v>9043</v>
      </c>
    </row>
    <row r="22" spans="1:8" s="2" customFormat="1" ht="18.75" customHeight="1">
      <c r="A22" s="9" t="s">
        <v>64</v>
      </c>
      <c r="B22" s="10" t="s">
        <v>59</v>
      </c>
      <c r="C22" s="11">
        <v>167</v>
      </c>
      <c r="D22" s="12">
        <v>3</v>
      </c>
      <c r="E22" s="13">
        <v>178</v>
      </c>
      <c r="F22" s="11">
        <v>8304</v>
      </c>
      <c r="G22" s="12">
        <v>120</v>
      </c>
      <c r="H22" s="14">
        <v>9598</v>
      </c>
    </row>
    <row r="23" spans="1:8" s="2" customFormat="1" ht="18.75" customHeight="1" thickBot="1">
      <c r="A23" s="9" t="s">
        <v>65</v>
      </c>
      <c r="B23" s="10" t="s">
        <v>59</v>
      </c>
      <c r="C23" s="11">
        <v>154</v>
      </c>
      <c r="D23" s="12">
        <v>3</v>
      </c>
      <c r="E23" s="13">
        <v>170</v>
      </c>
      <c r="F23" s="11">
        <v>8457</v>
      </c>
      <c r="G23" s="12">
        <v>115</v>
      </c>
      <c r="H23" s="14">
        <v>9785</v>
      </c>
    </row>
    <row r="24" spans="1:8" s="2" customFormat="1" ht="16.5" customHeight="1" thickTop="1">
      <c r="A24" s="15" t="s">
        <v>65</v>
      </c>
      <c r="B24" s="16" t="s">
        <v>12</v>
      </c>
      <c r="C24" s="17">
        <v>8</v>
      </c>
      <c r="D24" s="18">
        <v>0</v>
      </c>
      <c r="E24" s="19">
        <v>10</v>
      </c>
      <c r="F24" s="17">
        <v>749</v>
      </c>
      <c r="G24" s="18">
        <v>7</v>
      </c>
      <c r="H24" s="20">
        <v>883</v>
      </c>
    </row>
    <row r="25" spans="1:8" s="2" customFormat="1" ht="16.5" customHeight="1">
      <c r="A25" s="9"/>
      <c r="B25" s="21" t="s">
        <v>8</v>
      </c>
      <c r="C25" s="11">
        <v>9</v>
      </c>
      <c r="D25" s="12">
        <v>0</v>
      </c>
      <c r="E25" s="13">
        <v>10</v>
      </c>
      <c r="F25" s="11">
        <v>666</v>
      </c>
      <c r="G25" s="12">
        <v>8</v>
      </c>
      <c r="H25" s="14">
        <v>787</v>
      </c>
    </row>
    <row r="26" spans="1:8" s="2" customFormat="1" ht="16.5" customHeight="1">
      <c r="A26" s="9"/>
      <c r="B26" s="21" t="s">
        <v>13</v>
      </c>
      <c r="C26" s="11">
        <v>11</v>
      </c>
      <c r="D26" s="12">
        <v>0</v>
      </c>
      <c r="E26" s="13">
        <v>11</v>
      </c>
      <c r="F26" s="11">
        <v>759</v>
      </c>
      <c r="G26" s="12">
        <v>2</v>
      </c>
      <c r="H26" s="14">
        <v>886</v>
      </c>
    </row>
    <row r="27" spans="1:8" s="2" customFormat="1" ht="16.5" customHeight="1">
      <c r="A27" s="9"/>
      <c r="B27" s="21" t="s">
        <v>14</v>
      </c>
      <c r="C27" s="11">
        <v>12</v>
      </c>
      <c r="D27" s="12">
        <v>0</v>
      </c>
      <c r="E27" s="13">
        <v>12</v>
      </c>
      <c r="F27" s="11">
        <v>592</v>
      </c>
      <c r="G27" s="12">
        <v>10</v>
      </c>
      <c r="H27" s="14">
        <v>697</v>
      </c>
    </row>
    <row r="28" spans="1:8" s="2" customFormat="1" ht="16.5" customHeight="1">
      <c r="A28" s="9"/>
      <c r="B28" s="21" t="s">
        <v>15</v>
      </c>
      <c r="C28" s="11">
        <v>12</v>
      </c>
      <c r="D28" s="12">
        <v>2</v>
      </c>
      <c r="E28" s="13">
        <v>12</v>
      </c>
      <c r="F28" s="11">
        <v>636</v>
      </c>
      <c r="G28" s="12">
        <v>11</v>
      </c>
      <c r="H28" s="14">
        <v>743</v>
      </c>
    </row>
    <row r="29" spans="1:8" s="2" customFormat="1" ht="16.5" customHeight="1">
      <c r="A29" s="9"/>
      <c r="B29" s="21" t="s">
        <v>10</v>
      </c>
      <c r="C29" s="11">
        <v>12</v>
      </c>
      <c r="D29" s="12">
        <v>0</v>
      </c>
      <c r="E29" s="13">
        <v>15</v>
      </c>
      <c r="F29" s="11">
        <v>661</v>
      </c>
      <c r="G29" s="12">
        <v>5</v>
      </c>
      <c r="H29" s="14">
        <v>776</v>
      </c>
    </row>
    <row r="30" spans="1:8" s="2" customFormat="1" ht="16.5" customHeight="1">
      <c r="A30" s="9"/>
      <c r="B30" s="21" t="s">
        <v>16</v>
      </c>
      <c r="C30" s="11">
        <v>15</v>
      </c>
      <c r="D30" s="12">
        <v>0</v>
      </c>
      <c r="E30" s="13">
        <v>16</v>
      </c>
      <c r="F30" s="11">
        <v>647</v>
      </c>
      <c r="G30" s="12">
        <v>13</v>
      </c>
      <c r="H30" s="14">
        <v>721</v>
      </c>
    </row>
    <row r="31" spans="1:8" s="2" customFormat="1" ht="16.5" customHeight="1">
      <c r="A31" s="9"/>
      <c r="B31" s="21" t="s">
        <v>17</v>
      </c>
      <c r="C31" s="11">
        <v>12</v>
      </c>
      <c r="D31" s="12">
        <v>0</v>
      </c>
      <c r="E31" s="13">
        <v>15</v>
      </c>
      <c r="F31" s="11">
        <v>663</v>
      </c>
      <c r="G31" s="12">
        <v>11</v>
      </c>
      <c r="H31" s="14">
        <v>767</v>
      </c>
    </row>
    <row r="32" spans="1:8" s="2" customFormat="1" ht="16.5" customHeight="1">
      <c r="A32" s="9"/>
      <c r="B32" s="21" t="s">
        <v>11</v>
      </c>
      <c r="C32" s="11">
        <v>12</v>
      </c>
      <c r="D32" s="12">
        <v>0</v>
      </c>
      <c r="E32" s="13">
        <v>14</v>
      </c>
      <c r="F32" s="11">
        <v>720</v>
      </c>
      <c r="G32" s="12">
        <v>16</v>
      </c>
      <c r="H32" s="14">
        <v>824</v>
      </c>
    </row>
    <row r="33" spans="1:8" s="2" customFormat="1" ht="16.5" customHeight="1">
      <c r="A33" s="9"/>
      <c r="B33" s="21" t="s">
        <v>3</v>
      </c>
      <c r="C33" s="11">
        <v>13</v>
      </c>
      <c r="D33" s="12">
        <v>1</v>
      </c>
      <c r="E33" s="13">
        <v>12</v>
      </c>
      <c r="F33" s="11">
        <v>771</v>
      </c>
      <c r="G33" s="12">
        <v>13</v>
      </c>
      <c r="H33" s="14">
        <v>880</v>
      </c>
    </row>
    <row r="34" spans="1:8" s="2" customFormat="1" ht="16.5" customHeight="1">
      <c r="A34" s="9"/>
      <c r="B34" s="21" t="s">
        <v>18</v>
      </c>
      <c r="C34" s="11">
        <v>17</v>
      </c>
      <c r="D34" s="12">
        <v>0</v>
      </c>
      <c r="E34" s="13">
        <v>19</v>
      </c>
      <c r="F34" s="11">
        <v>735</v>
      </c>
      <c r="G34" s="12">
        <v>13</v>
      </c>
      <c r="H34" s="14">
        <v>825</v>
      </c>
    </row>
    <row r="35" spans="1:8" s="2" customFormat="1" ht="16.5" customHeight="1" thickBot="1">
      <c r="A35" s="22"/>
      <c r="B35" s="23" t="s">
        <v>19</v>
      </c>
      <c r="C35" s="24">
        <v>21</v>
      </c>
      <c r="D35" s="25">
        <v>0</v>
      </c>
      <c r="E35" s="26">
        <v>24</v>
      </c>
      <c r="F35" s="24">
        <v>858</v>
      </c>
      <c r="G35" s="25">
        <v>6</v>
      </c>
      <c r="H35" s="27">
        <v>996</v>
      </c>
    </row>
    <row r="36" spans="1:8" s="2" customFormat="1" ht="16.5" customHeight="1" thickTop="1">
      <c r="A36" s="15" t="s">
        <v>67</v>
      </c>
      <c r="B36" s="16" t="s">
        <v>12</v>
      </c>
      <c r="C36" s="17">
        <v>19</v>
      </c>
      <c r="D36" s="18">
        <v>0</v>
      </c>
      <c r="E36" s="19">
        <v>21</v>
      </c>
      <c r="F36" s="17">
        <v>768</v>
      </c>
      <c r="G36" s="18">
        <v>13</v>
      </c>
      <c r="H36" s="20">
        <v>913</v>
      </c>
    </row>
    <row r="37" spans="1:8" s="2" customFormat="1" ht="16.5" customHeight="1">
      <c r="A37" s="9"/>
      <c r="B37" s="21" t="s">
        <v>8</v>
      </c>
      <c r="C37" s="11">
        <v>19</v>
      </c>
      <c r="D37" s="12">
        <v>0</v>
      </c>
      <c r="E37" s="13">
        <v>23</v>
      </c>
      <c r="F37" s="11">
        <v>806</v>
      </c>
      <c r="G37" s="12">
        <v>3</v>
      </c>
      <c r="H37" s="14">
        <v>964</v>
      </c>
    </row>
    <row r="38" spans="1:8" s="2" customFormat="1" ht="16.5" customHeight="1">
      <c r="A38" s="9"/>
      <c r="B38" s="21" t="s">
        <v>13</v>
      </c>
      <c r="C38" s="11">
        <v>24</v>
      </c>
      <c r="D38" s="12">
        <v>0</v>
      </c>
      <c r="E38" s="13">
        <v>29</v>
      </c>
      <c r="F38" s="11">
        <v>817</v>
      </c>
      <c r="G38" s="12">
        <v>4</v>
      </c>
      <c r="H38" s="14">
        <v>971</v>
      </c>
    </row>
    <row r="39" spans="1:8" s="2" customFormat="1" ht="16.5" customHeight="1">
      <c r="A39" s="9"/>
      <c r="B39" s="21" t="s">
        <v>14</v>
      </c>
      <c r="C39" s="11">
        <v>14</v>
      </c>
      <c r="D39" s="12">
        <v>0</v>
      </c>
      <c r="E39" s="13">
        <v>19</v>
      </c>
      <c r="F39" s="11">
        <v>593</v>
      </c>
      <c r="G39" s="12">
        <v>4</v>
      </c>
      <c r="H39" s="14">
        <v>705</v>
      </c>
    </row>
    <row r="40" spans="1:8" s="2" customFormat="1" ht="16.5" customHeight="1">
      <c r="A40" s="9"/>
      <c r="B40" s="21" t="s">
        <v>15</v>
      </c>
      <c r="C40" s="11">
        <v>13</v>
      </c>
      <c r="D40" s="12">
        <v>0</v>
      </c>
      <c r="E40" s="13">
        <v>14</v>
      </c>
      <c r="F40" s="11">
        <v>621</v>
      </c>
      <c r="G40" s="12">
        <v>9</v>
      </c>
      <c r="H40" s="14">
        <v>711</v>
      </c>
    </row>
    <row r="41" spans="1:8" s="2" customFormat="1" ht="16.5" customHeight="1">
      <c r="A41" s="9"/>
      <c r="B41" s="21" t="s">
        <v>10</v>
      </c>
      <c r="C41" s="11">
        <v>24</v>
      </c>
      <c r="D41" s="12">
        <v>0</v>
      </c>
      <c r="E41" s="13">
        <v>27</v>
      </c>
      <c r="F41" s="11">
        <v>701</v>
      </c>
      <c r="G41" s="12">
        <v>10</v>
      </c>
      <c r="H41" s="14">
        <v>813</v>
      </c>
    </row>
    <row r="42" spans="1:8" s="2" customFormat="1" ht="16.5" customHeight="1">
      <c r="A42" s="9"/>
      <c r="B42" s="21" t="s">
        <v>16</v>
      </c>
      <c r="C42" s="11">
        <v>10</v>
      </c>
      <c r="D42" s="12">
        <v>1</v>
      </c>
      <c r="E42" s="13">
        <v>10</v>
      </c>
      <c r="F42" s="11">
        <v>658</v>
      </c>
      <c r="G42" s="12">
        <v>21</v>
      </c>
      <c r="H42" s="14">
        <v>767</v>
      </c>
    </row>
    <row r="43" spans="1:8" s="2" customFormat="1" ht="16.5" customHeight="1">
      <c r="A43" s="9"/>
      <c r="B43" s="21" t="s">
        <v>17</v>
      </c>
      <c r="C43" s="11">
        <v>19</v>
      </c>
      <c r="D43" s="12">
        <v>1</v>
      </c>
      <c r="E43" s="13">
        <v>21</v>
      </c>
      <c r="F43" s="11">
        <v>712</v>
      </c>
      <c r="G43" s="12">
        <v>16</v>
      </c>
      <c r="H43" s="14">
        <v>800</v>
      </c>
    </row>
    <row r="44" spans="1:8" s="2" customFormat="1" ht="16.5" customHeight="1">
      <c r="A44" s="9"/>
      <c r="B44" s="21" t="s">
        <v>11</v>
      </c>
      <c r="C44" s="11">
        <v>20</v>
      </c>
      <c r="D44" s="12">
        <v>0</v>
      </c>
      <c r="E44" s="13">
        <v>22</v>
      </c>
      <c r="F44" s="11">
        <v>717</v>
      </c>
      <c r="G44" s="12">
        <v>9</v>
      </c>
      <c r="H44" s="14">
        <v>826</v>
      </c>
    </row>
    <row r="45" spans="1:8" s="2" customFormat="1" ht="16.5" customHeight="1">
      <c r="A45" s="9"/>
      <c r="B45" s="21" t="s">
        <v>3</v>
      </c>
      <c r="C45" s="11">
        <v>19</v>
      </c>
      <c r="D45" s="12">
        <v>3</v>
      </c>
      <c r="E45" s="13">
        <v>21</v>
      </c>
      <c r="F45" s="11">
        <v>870</v>
      </c>
      <c r="G45" s="12">
        <v>15</v>
      </c>
      <c r="H45" s="14">
        <v>993</v>
      </c>
    </row>
    <row r="46" spans="1:8" s="2" customFormat="1" ht="16.5" customHeight="1">
      <c r="A46" s="9"/>
      <c r="B46" s="21" t="s">
        <v>18</v>
      </c>
      <c r="C46" s="11">
        <v>16</v>
      </c>
      <c r="D46" s="12">
        <v>0</v>
      </c>
      <c r="E46" s="13">
        <v>19</v>
      </c>
      <c r="F46" s="11">
        <v>885</v>
      </c>
      <c r="G46" s="12">
        <v>15</v>
      </c>
      <c r="H46" s="14">
        <v>1017</v>
      </c>
    </row>
    <row r="47" spans="1:8" s="2" customFormat="1" ht="16.5" customHeight="1">
      <c r="A47" s="22"/>
      <c r="B47" s="23" t="s">
        <v>19</v>
      </c>
      <c r="C47" s="24"/>
      <c r="D47" s="25"/>
      <c r="E47" s="26"/>
      <c r="F47" s="24"/>
      <c r="G47" s="25"/>
      <c r="H47" s="27"/>
    </row>
    <row r="48" spans="1:8" s="2" customFormat="1" ht="16.5" customHeight="1" thickBot="1">
      <c r="A48" s="28" t="s">
        <v>20</v>
      </c>
      <c r="B48" s="29"/>
      <c r="C48" s="30"/>
      <c r="D48" s="30"/>
      <c r="E48" s="30"/>
      <c r="F48" s="30"/>
      <c r="G48" s="30"/>
      <c r="H48" s="30"/>
    </row>
    <row r="49" spans="1:8" s="2" customFormat="1" ht="16.5" customHeight="1">
      <c r="A49" s="57" t="str">
        <f>"2023（令和5）年"&amp;COUNTA(E36:E47)&amp;"月迄"</f>
        <v>2023（令和5）年11月迄</v>
      </c>
      <c r="B49" s="58"/>
      <c r="C49" s="31">
        <f>SUM(C36:C47)</f>
        <v>197</v>
      </c>
      <c r="D49" s="32">
        <f>SUM(D36:D47)</f>
        <v>5</v>
      </c>
      <c r="E49" s="32">
        <f>SUM(E36:E47)</f>
        <v>226</v>
      </c>
      <c r="F49" s="32">
        <f>SUM(F36:F47)</f>
        <v>8148</v>
      </c>
      <c r="G49" s="32">
        <f>SUM(G36:G47)</f>
        <v>119</v>
      </c>
      <c r="H49" s="33">
        <f>SUM(H36:H47)</f>
        <v>9480</v>
      </c>
    </row>
    <row r="50" spans="1:8" s="2" customFormat="1" ht="16.5" customHeight="1">
      <c r="A50" s="59" t="str">
        <f>"前年"&amp;COUNTA(E36:E47)&amp;"月迄"</f>
        <v>前年11月迄</v>
      </c>
      <c r="B50" s="60"/>
      <c r="C50" s="34">
        <f ca="1">SUM(C24:(INDIRECT("c"&amp;COUNT($E36:$E47)+23)))</f>
        <v>133</v>
      </c>
      <c r="D50" s="34">
        <f ca="1">SUM(D24:(INDIRECT("d"&amp;COUNT($E36:$E47)+23)))</f>
        <v>3</v>
      </c>
      <c r="E50" s="36">
        <f ca="1">SUM(E24:(INDIRECT("e"&amp;COUNT($E36:$E47)+23)))</f>
        <v>146</v>
      </c>
      <c r="F50" s="36">
        <f ca="1">SUM(F24:(INDIRECT("f"&amp;COUNT($E36:$E47)+23)))</f>
        <v>7599</v>
      </c>
      <c r="G50" s="36">
        <f ca="1">SUM(G24:(INDIRECT("g"&amp;COUNT($E36:$E47)+23)))</f>
        <v>109</v>
      </c>
      <c r="H50" s="37">
        <f ca="1">SUM(H24:(INDIRECT("h"&amp;COUNT($E36:$E47)+23)))</f>
        <v>8789</v>
      </c>
    </row>
    <row r="51" spans="1:8" s="2" customFormat="1" ht="16.5" customHeight="1" thickBot="1">
      <c r="A51" s="61" t="s">
        <v>21</v>
      </c>
      <c r="B51" s="62"/>
      <c r="C51" s="39">
        <f aca="true" t="shared" si="0" ref="C51:H51">C49-C50</f>
        <v>64</v>
      </c>
      <c r="D51" s="38">
        <f t="shared" si="0"/>
        <v>2</v>
      </c>
      <c r="E51" s="39">
        <f t="shared" si="0"/>
        <v>80</v>
      </c>
      <c r="F51" s="39">
        <f t="shared" si="0"/>
        <v>549</v>
      </c>
      <c r="G51" s="39">
        <f>G49-G50</f>
        <v>10</v>
      </c>
      <c r="H51" s="40">
        <f t="shared" si="0"/>
        <v>691</v>
      </c>
    </row>
    <row r="52" s="2" customFormat="1" ht="16.5" customHeight="1">
      <c r="A52" s="2" t="s">
        <v>22</v>
      </c>
    </row>
    <row r="53" s="2" customFormat="1" ht="16.5" customHeight="1"/>
    <row r="54" s="2" customFormat="1" ht="13.5"/>
  </sheetData>
  <sheetProtection/>
  <mergeCells count="6">
    <mergeCell ref="A4:B5"/>
    <mergeCell ref="C4:E4"/>
    <mergeCell ref="F4:H4"/>
    <mergeCell ref="A49:B49"/>
    <mergeCell ref="A50:B50"/>
    <mergeCell ref="A51:B51"/>
  </mergeCells>
  <printOptions/>
  <pageMargins left="0.75" right="0.75" top="1" bottom="1" header="0.512" footer="0.512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8" width="11.625" style="1" customWidth="1"/>
    <col min="9" max="9" width="9.00390625" style="1" bestFit="1" customWidth="1"/>
    <col min="10" max="16384" width="9.00390625" style="1" customWidth="1"/>
  </cols>
  <sheetData>
    <row r="1" ht="16.5" customHeight="1">
      <c r="A1" s="4" t="s">
        <v>44</v>
      </c>
    </row>
    <row r="2" ht="13.5" customHeight="1"/>
    <row r="3" s="2" customFormat="1" ht="16.5" customHeight="1">
      <c r="A3" s="3" t="s">
        <v>0</v>
      </c>
    </row>
    <row r="4" spans="1:8" s="3" customFormat="1" ht="18.75" customHeight="1">
      <c r="A4" s="50" t="s">
        <v>4</v>
      </c>
      <c r="B4" s="51"/>
      <c r="C4" s="54" t="s">
        <v>5</v>
      </c>
      <c r="D4" s="55"/>
      <c r="E4" s="55"/>
      <c r="F4" s="54" t="s">
        <v>1</v>
      </c>
      <c r="G4" s="55"/>
      <c r="H4" s="56"/>
    </row>
    <row r="5" spans="1:8" s="3" customFormat="1" ht="18.75" customHeight="1">
      <c r="A5" s="52"/>
      <c r="B5" s="53"/>
      <c r="C5" s="5" t="s">
        <v>2</v>
      </c>
      <c r="D5" s="8" t="s">
        <v>6</v>
      </c>
      <c r="E5" s="6" t="s">
        <v>7</v>
      </c>
      <c r="F5" s="5" t="s">
        <v>2</v>
      </c>
      <c r="G5" s="8" t="s">
        <v>6</v>
      </c>
      <c r="H5" s="7" t="s">
        <v>7</v>
      </c>
    </row>
    <row r="6" spans="1:8" s="2" customFormat="1" ht="18.75" customHeight="1">
      <c r="A6" s="9" t="s">
        <v>23</v>
      </c>
      <c r="B6" s="10" t="s">
        <v>9</v>
      </c>
      <c r="C6" s="11">
        <v>806</v>
      </c>
      <c r="D6" s="12">
        <v>5</v>
      </c>
      <c r="E6" s="13">
        <v>981</v>
      </c>
      <c r="F6" s="11">
        <v>28385</v>
      </c>
      <c r="G6" s="12">
        <v>302</v>
      </c>
      <c r="H6" s="14">
        <v>35388</v>
      </c>
    </row>
    <row r="7" spans="1:8" s="2" customFormat="1" ht="18.75" customHeight="1">
      <c r="A7" s="9" t="s">
        <v>24</v>
      </c>
      <c r="B7" s="10" t="s">
        <v>9</v>
      </c>
      <c r="C7" s="11">
        <v>775</v>
      </c>
      <c r="D7" s="12">
        <v>6</v>
      </c>
      <c r="E7" s="13">
        <v>936</v>
      </c>
      <c r="F7" s="11">
        <v>26967</v>
      </c>
      <c r="G7" s="12">
        <v>277</v>
      </c>
      <c r="H7" s="14">
        <v>33696</v>
      </c>
    </row>
    <row r="8" spans="1:8" s="2" customFormat="1" ht="18.75" customHeight="1">
      <c r="A8" s="9" t="s">
        <v>25</v>
      </c>
      <c r="B8" s="10" t="s">
        <v>9</v>
      </c>
      <c r="C8" s="11">
        <v>658</v>
      </c>
      <c r="D8" s="12">
        <v>9</v>
      </c>
      <c r="E8" s="13">
        <v>807</v>
      </c>
      <c r="F8" s="11">
        <v>23582</v>
      </c>
      <c r="G8" s="12">
        <v>286</v>
      </c>
      <c r="H8" s="14">
        <v>29202</v>
      </c>
    </row>
    <row r="9" spans="1:8" s="2" customFormat="1" ht="18.75" customHeight="1">
      <c r="A9" s="9" t="s">
        <v>26</v>
      </c>
      <c r="B9" s="10" t="s">
        <v>9</v>
      </c>
      <c r="C9" s="11">
        <v>544</v>
      </c>
      <c r="D9" s="12">
        <v>7</v>
      </c>
      <c r="E9" s="13">
        <v>656</v>
      </c>
      <c r="F9" s="11">
        <v>21091</v>
      </c>
      <c r="G9" s="12">
        <v>228</v>
      </c>
      <c r="H9" s="14">
        <v>25801</v>
      </c>
    </row>
    <row r="10" spans="1:8" s="2" customFormat="1" ht="18.75" customHeight="1">
      <c r="A10" s="9" t="s">
        <v>27</v>
      </c>
      <c r="B10" s="10" t="s">
        <v>9</v>
      </c>
      <c r="C10" s="11">
        <v>435</v>
      </c>
      <c r="D10" s="12">
        <v>10</v>
      </c>
      <c r="E10" s="13">
        <v>497</v>
      </c>
      <c r="F10" s="11">
        <v>19503</v>
      </c>
      <c r="G10" s="12">
        <v>218</v>
      </c>
      <c r="H10" s="14">
        <v>23855</v>
      </c>
    </row>
    <row r="11" spans="1:8" s="2" customFormat="1" ht="18.75" customHeight="1">
      <c r="A11" s="9" t="s">
        <v>28</v>
      </c>
      <c r="B11" s="10" t="s">
        <v>9</v>
      </c>
      <c r="C11" s="11">
        <v>397</v>
      </c>
      <c r="D11" s="12">
        <v>5</v>
      </c>
      <c r="E11" s="13">
        <v>493</v>
      </c>
      <c r="F11" s="11">
        <v>18088</v>
      </c>
      <c r="G11" s="12">
        <v>215</v>
      </c>
      <c r="H11" s="14">
        <v>22096</v>
      </c>
    </row>
    <row r="12" spans="1:8" s="2" customFormat="1" ht="18.75" customHeight="1">
      <c r="A12" s="9" t="s">
        <v>29</v>
      </c>
      <c r="B12" s="10" t="s">
        <v>9</v>
      </c>
      <c r="C12" s="11">
        <v>390</v>
      </c>
      <c r="D12" s="12">
        <v>7</v>
      </c>
      <c r="E12" s="13">
        <v>463</v>
      </c>
      <c r="F12" s="11">
        <v>16395</v>
      </c>
      <c r="G12" s="12">
        <v>190</v>
      </c>
      <c r="H12" s="14">
        <v>19705</v>
      </c>
    </row>
    <row r="13" spans="1:8" s="2" customFormat="1" ht="18.75" customHeight="1">
      <c r="A13" s="9" t="s">
        <v>30</v>
      </c>
      <c r="B13" s="10" t="s">
        <v>9</v>
      </c>
      <c r="C13" s="11">
        <v>363</v>
      </c>
      <c r="D13" s="12">
        <v>4</v>
      </c>
      <c r="E13" s="13">
        <v>419</v>
      </c>
      <c r="F13" s="11">
        <v>14973</v>
      </c>
      <c r="G13" s="12">
        <v>200</v>
      </c>
      <c r="H13" s="14">
        <v>18048</v>
      </c>
    </row>
    <row r="14" spans="1:8" s="2" customFormat="1" ht="18.75" customHeight="1">
      <c r="A14" s="9" t="s">
        <v>31</v>
      </c>
      <c r="B14" s="10" t="s">
        <v>9</v>
      </c>
      <c r="C14" s="11">
        <v>295</v>
      </c>
      <c r="D14" s="12">
        <v>4</v>
      </c>
      <c r="E14" s="13">
        <v>344</v>
      </c>
      <c r="F14" s="11">
        <v>13722</v>
      </c>
      <c r="G14" s="12">
        <v>184</v>
      </c>
      <c r="H14" s="14">
        <v>16247</v>
      </c>
    </row>
    <row r="15" spans="1:8" s="2" customFormat="1" ht="16.5" customHeight="1">
      <c r="A15" s="15" t="s">
        <v>31</v>
      </c>
      <c r="B15" s="16" t="s">
        <v>12</v>
      </c>
      <c r="C15" s="17">
        <v>27</v>
      </c>
      <c r="D15" s="18">
        <v>0</v>
      </c>
      <c r="E15" s="19">
        <v>30</v>
      </c>
      <c r="F15" s="17">
        <v>1383</v>
      </c>
      <c r="G15" s="18">
        <v>8</v>
      </c>
      <c r="H15" s="20">
        <v>1666</v>
      </c>
    </row>
    <row r="16" spans="1:8" s="2" customFormat="1" ht="16.5" customHeight="1">
      <c r="A16" s="9"/>
      <c r="B16" s="21" t="s">
        <v>8</v>
      </c>
      <c r="C16" s="11">
        <v>21</v>
      </c>
      <c r="D16" s="12">
        <v>0</v>
      </c>
      <c r="E16" s="13">
        <v>30</v>
      </c>
      <c r="F16" s="11">
        <v>1258</v>
      </c>
      <c r="G16" s="12">
        <v>8</v>
      </c>
      <c r="H16" s="14">
        <v>1541</v>
      </c>
    </row>
    <row r="17" spans="1:8" s="2" customFormat="1" ht="16.5" customHeight="1">
      <c r="A17" s="9"/>
      <c r="B17" s="21" t="s">
        <v>13</v>
      </c>
      <c r="C17" s="11">
        <v>18</v>
      </c>
      <c r="D17" s="12">
        <v>1</v>
      </c>
      <c r="E17" s="13">
        <v>21</v>
      </c>
      <c r="F17" s="11">
        <v>1310</v>
      </c>
      <c r="G17" s="12">
        <v>13</v>
      </c>
      <c r="H17" s="14">
        <v>1547</v>
      </c>
    </row>
    <row r="18" spans="1:8" s="2" customFormat="1" ht="16.5" customHeight="1">
      <c r="A18" s="9"/>
      <c r="B18" s="21" t="s">
        <v>14</v>
      </c>
      <c r="C18" s="11">
        <v>28</v>
      </c>
      <c r="D18" s="12">
        <v>0</v>
      </c>
      <c r="E18" s="13">
        <v>31</v>
      </c>
      <c r="F18" s="11">
        <v>950</v>
      </c>
      <c r="G18" s="12">
        <v>10</v>
      </c>
      <c r="H18" s="14">
        <v>1118</v>
      </c>
    </row>
    <row r="19" spans="1:8" s="2" customFormat="1" ht="16.5" customHeight="1">
      <c r="A19" s="9"/>
      <c r="B19" s="21" t="s">
        <v>15</v>
      </c>
      <c r="C19" s="11">
        <v>28</v>
      </c>
      <c r="D19" s="12">
        <v>0</v>
      </c>
      <c r="E19" s="13">
        <v>35</v>
      </c>
      <c r="F19" s="11">
        <v>881</v>
      </c>
      <c r="G19" s="12">
        <v>9</v>
      </c>
      <c r="H19" s="14">
        <v>1043</v>
      </c>
    </row>
    <row r="20" spans="1:8" s="2" customFormat="1" ht="16.5" customHeight="1">
      <c r="A20" s="9"/>
      <c r="B20" s="21" t="s">
        <v>10</v>
      </c>
      <c r="C20" s="11">
        <v>22</v>
      </c>
      <c r="D20" s="12">
        <v>2</v>
      </c>
      <c r="E20" s="13">
        <v>27</v>
      </c>
      <c r="F20" s="11">
        <v>967</v>
      </c>
      <c r="G20" s="12">
        <v>18</v>
      </c>
      <c r="H20" s="14">
        <v>1134</v>
      </c>
    </row>
    <row r="21" spans="1:8" s="2" customFormat="1" ht="16.5" customHeight="1">
      <c r="A21" s="9"/>
      <c r="B21" s="21" t="s">
        <v>16</v>
      </c>
      <c r="C21" s="11">
        <v>30</v>
      </c>
      <c r="D21" s="12">
        <v>0</v>
      </c>
      <c r="E21" s="13">
        <v>32</v>
      </c>
      <c r="F21" s="11">
        <v>1144</v>
      </c>
      <c r="G21" s="12">
        <v>17</v>
      </c>
      <c r="H21" s="14">
        <v>1363</v>
      </c>
    </row>
    <row r="22" spans="1:8" s="2" customFormat="1" ht="16.5" customHeight="1">
      <c r="A22" s="9"/>
      <c r="B22" s="21" t="s">
        <v>17</v>
      </c>
      <c r="C22" s="11">
        <v>21</v>
      </c>
      <c r="D22" s="12">
        <v>0</v>
      </c>
      <c r="E22" s="13">
        <v>23</v>
      </c>
      <c r="F22" s="11">
        <v>1141</v>
      </c>
      <c r="G22" s="12">
        <v>18</v>
      </c>
      <c r="H22" s="14">
        <v>1360</v>
      </c>
    </row>
    <row r="23" spans="1:8" s="2" customFormat="1" ht="16.5" customHeight="1">
      <c r="A23" s="9"/>
      <c r="B23" s="21" t="s">
        <v>11</v>
      </c>
      <c r="C23" s="11">
        <v>24</v>
      </c>
      <c r="D23" s="12">
        <v>0</v>
      </c>
      <c r="E23" s="13">
        <v>28</v>
      </c>
      <c r="F23" s="11">
        <v>1072</v>
      </c>
      <c r="G23" s="12">
        <v>23</v>
      </c>
      <c r="H23" s="14">
        <v>1255</v>
      </c>
    </row>
    <row r="24" spans="1:8" s="2" customFormat="1" ht="16.5" customHeight="1">
      <c r="A24" s="9"/>
      <c r="B24" s="21" t="s">
        <v>3</v>
      </c>
      <c r="C24" s="11">
        <v>28</v>
      </c>
      <c r="D24" s="12">
        <v>0</v>
      </c>
      <c r="E24" s="13">
        <v>30</v>
      </c>
      <c r="F24" s="11">
        <v>1149</v>
      </c>
      <c r="G24" s="12">
        <v>23</v>
      </c>
      <c r="H24" s="14">
        <v>1336</v>
      </c>
    </row>
    <row r="25" spans="1:8" s="2" customFormat="1" ht="16.5" customHeight="1">
      <c r="A25" s="9"/>
      <c r="B25" s="21" t="s">
        <v>18</v>
      </c>
      <c r="C25" s="11">
        <v>25</v>
      </c>
      <c r="D25" s="12">
        <v>1</v>
      </c>
      <c r="E25" s="13">
        <v>27</v>
      </c>
      <c r="F25" s="11">
        <v>1186</v>
      </c>
      <c r="G25" s="12">
        <v>17</v>
      </c>
      <c r="H25" s="14">
        <v>1374</v>
      </c>
    </row>
    <row r="26" spans="1:8" s="2" customFormat="1" ht="16.5" customHeight="1">
      <c r="A26" s="22"/>
      <c r="B26" s="23" t="s">
        <v>19</v>
      </c>
      <c r="C26" s="24">
        <v>23</v>
      </c>
      <c r="D26" s="25">
        <v>0</v>
      </c>
      <c r="E26" s="26">
        <v>30</v>
      </c>
      <c r="F26" s="24">
        <v>1281</v>
      </c>
      <c r="G26" s="25">
        <v>20</v>
      </c>
      <c r="H26" s="27">
        <v>1510</v>
      </c>
    </row>
    <row r="27" spans="1:8" s="2" customFormat="1" ht="16.5" customHeight="1">
      <c r="A27" s="15" t="s">
        <v>45</v>
      </c>
      <c r="B27" s="16" t="s">
        <v>12</v>
      </c>
      <c r="C27" s="17">
        <v>29</v>
      </c>
      <c r="D27" s="18">
        <v>0</v>
      </c>
      <c r="E27" s="19">
        <v>37</v>
      </c>
      <c r="F27" s="17">
        <v>1152</v>
      </c>
      <c r="G27" s="18">
        <v>9</v>
      </c>
      <c r="H27" s="20">
        <v>1395</v>
      </c>
    </row>
    <row r="28" spans="1:8" s="2" customFormat="1" ht="16.5" customHeight="1">
      <c r="A28" s="9"/>
      <c r="B28" s="21" t="s">
        <v>8</v>
      </c>
      <c r="C28" s="11">
        <v>29</v>
      </c>
      <c r="D28" s="12">
        <v>0</v>
      </c>
      <c r="E28" s="13">
        <v>35</v>
      </c>
      <c r="F28" s="11">
        <v>1205</v>
      </c>
      <c r="G28" s="12">
        <v>10</v>
      </c>
      <c r="H28" s="14">
        <v>1461</v>
      </c>
    </row>
    <row r="29" spans="1:8" s="2" customFormat="1" ht="16.5" customHeight="1">
      <c r="A29" s="9"/>
      <c r="B29" s="21" t="s">
        <v>13</v>
      </c>
      <c r="C29" s="11">
        <v>17</v>
      </c>
      <c r="D29" s="12">
        <v>0</v>
      </c>
      <c r="E29" s="13">
        <v>20</v>
      </c>
      <c r="F29" s="11">
        <v>1023</v>
      </c>
      <c r="G29" s="12">
        <v>11</v>
      </c>
      <c r="H29" s="14">
        <v>1230</v>
      </c>
    </row>
    <row r="30" spans="1:8" s="2" customFormat="1" ht="16.5" customHeight="1">
      <c r="A30" s="9"/>
      <c r="B30" s="21" t="s">
        <v>14</v>
      </c>
      <c r="C30" s="11">
        <v>16</v>
      </c>
      <c r="D30" s="12">
        <v>0</v>
      </c>
      <c r="E30" s="13">
        <v>16</v>
      </c>
      <c r="F30" s="11">
        <v>810</v>
      </c>
      <c r="G30" s="12">
        <v>12</v>
      </c>
      <c r="H30" s="14">
        <v>955</v>
      </c>
    </row>
    <row r="31" spans="1:8" s="2" customFormat="1" ht="16.5" customHeight="1">
      <c r="A31" s="9"/>
      <c r="B31" s="21" t="s">
        <v>15</v>
      </c>
      <c r="C31" s="11">
        <v>16</v>
      </c>
      <c r="D31" s="12">
        <v>0</v>
      </c>
      <c r="E31" s="13">
        <v>21</v>
      </c>
      <c r="F31" s="11">
        <v>800</v>
      </c>
      <c r="G31" s="12">
        <v>19</v>
      </c>
      <c r="H31" s="14">
        <v>907</v>
      </c>
    </row>
    <row r="32" spans="1:8" s="2" customFormat="1" ht="16.5" customHeight="1">
      <c r="A32" s="9"/>
      <c r="B32" s="21" t="s">
        <v>10</v>
      </c>
      <c r="C32" s="11">
        <v>13</v>
      </c>
      <c r="D32" s="12">
        <v>0</v>
      </c>
      <c r="E32" s="13">
        <v>16</v>
      </c>
      <c r="F32" s="11">
        <v>841</v>
      </c>
      <c r="G32" s="12">
        <v>15</v>
      </c>
      <c r="H32" s="14">
        <v>988</v>
      </c>
    </row>
    <row r="33" spans="1:8" s="2" customFormat="1" ht="16.5" customHeight="1">
      <c r="A33" s="9"/>
      <c r="B33" s="21" t="s">
        <v>16</v>
      </c>
      <c r="C33" s="11">
        <v>21</v>
      </c>
      <c r="D33" s="12">
        <v>0</v>
      </c>
      <c r="E33" s="13">
        <v>27</v>
      </c>
      <c r="F33" s="11">
        <v>1008</v>
      </c>
      <c r="G33" s="12">
        <v>10</v>
      </c>
      <c r="H33" s="14">
        <v>1184</v>
      </c>
    </row>
    <row r="34" spans="1:8" s="2" customFormat="1" ht="16.5" customHeight="1">
      <c r="A34" s="9"/>
      <c r="B34" s="21" t="s">
        <v>17</v>
      </c>
      <c r="C34" s="11">
        <v>20</v>
      </c>
      <c r="D34" s="12">
        <v>1</v>
      </c>
      <c r="E34" s="13">
        <v>23</v>
      </c>
      <c r="F34" s="11">
        <v>1018</v>
      </c>
      <c r="G34" s="12">
        <v>18</v>
      </c>
      <c r="H34" s="14">
        <v>1212</v>
      </c>
    </row>
    <row r="35" spans="1:8" s="2" customFormat="1" ht="16.5" customHeight="1">
      <c r="A35" s="9"/>
      <c r="B35" s="21" t="s">
        <v>11</v>
      </c>
      <c r="C35" s="11">
        <v>23</v>
      </c>
      <c r="D35" s="12">
        <v>0</v>
      </c>
      <c r="E35" s="13">
        <v>27</v>
      </c>
      <c r="F35" s="11">
        <v>1015</v>
      </c>
      <c r="G35" s="12">
        <v>24</v>
      </c>
      <c r="H35" s="14">
        <v>1177</v>
      </c>
    </row>
    <row r="36" spans="1:8" s="2" customFormat="1" ht="16.5" customHeight="1">
      <c r="A36" s="9"/>
      <c r="B36" s="21" t="s">
        <v>3</v>
      </c>
      <c r="C36" s="11">
        <v>16</v>
      </c>
      <c r="D36" s="12">
        <v>0</v>
      </c>
      <c r="E36" s="13">
        <v>16</v>
      </c>
      <c r="F36" s="11">
        <v>1180</v>
      </c>
      <c r="G36" s="12">
        <v>16</v>
      </c>
      <c r="H36" s="14">
        <v>1446</v>
      </c>
    </row>
    <row r="37" spans="1:8" s="2" customFormat="1" ht="16.5" customHeight="1">
      <c r="A37" s="9"/>
      <c r="B37" s="21" t="s">
        <v>18</v>
      </c>
      <c r="C37" s="11">
        <v>24</v>
      </c>
      <c r="D37" s="12">
        <v>0</v>
      </c>
      <c r="E37" s="13">
        <v>24</v>
      </c>
      <c r="F37" s="11">
        <v>1036</v>
      </c>
      <c r="G37" s="12">
        <v>16</v>
      </c>
      <c r="H37" s="14">
        <v>1192</v>
      </c>
    </row>
    <row r="38" spans="1:8" s="2" customFormat="1" ht="16.5" customHeight="1">
      <c r="A38" s="22"/>
      <c r="B38" s="23" t="s">
        <v>19</v>
      </c>
      <c r="C38" s="24">
        <v>16</v>
      </c>
      <c r="D38" s="25">
        <v>0</v>
      </c>
      <c r="E38" s="26">
        <v>18</v>
      </c>
      <c r="F38" s="24">
        <v>1186</v>
      </c>
      <c r="G38" s="25">
        <v>9</v>
      </c>
      <c r="H38" s="27">
        <v>1424</v>
      </c>
    </row>
    <row r="39" spans="1:8" s="2" customFormat="1" ht="16.5" customHeight="1">
      <c r="A39" s="28" t="s">
        <v>20</v>
      </c>
      <c r="B39" s="29"/>
      <c r="C39" s="30"/>
      <c r="D39" s="30"/>
      <c r="E39" s="30"/>
      <c r="F39" s="30"/>
      <c r="G39" s="30"/>
      <c r="H39" s="30"/>
    </row>
    <row r="40" spans="1:8" s="2" customFormat="1" ht="16.5" customHeight="1">
      <c r="A40" s="57" t="str">
        <f>"2014（平成26）年"&amp;COUNTA(E27:E38)&amp;"月迄"</f>
        <v>2014（平成26）年12月迄</v>
      </c>
      <c r="B40" s="58"/>
      <c r="C40" s="31">
        <f aca="true" t="shared" si="0" ref="C40:H40">SUM(C27:C38)</f>
        <v>240</v>
      </c>
      <c r="D40" s="32">
        <f t="shared" si="0"/>
        <v>1</v>
      </c>
      <c r="E40" s="32">
        <f t="shared" si="0"/>
        <v>280</v>
      </c>
      <c r="F40" s="32">
        <f t="shared" si="0"/>
        <v>12274</v>
      </c>
      <c r="G40" s="32">
        <f t="shared" si="0"/>
        <v>169</v>
      </c>
      <c r="H40" s="33">
        <f t="shared" si="0"/>
        <v>14571</v>
      </c>
    </row>
    <row r="41" spans="1:8" s="2" customFormat="1" ht="16.5" customHeight="1">
      <c r="A41" s="59" t="str">
        <f>"前年"&amp;COUNTA(E27:E38)&amp;"月迄"</f>
        <v>前年12月迄</v>
      </c>
      <c r="B41" s="60"/>
      <c r="C41" s="34">
        <f ca="1">SUM(C15:(INDIRECT("c"&amp;COUNT($E27:$E38)+14)))</f>
        <v>295</v>
      </c>
      <c r="D41" s="36">
        <f ca="1">SUM(D15:(INDIRECT("d"&amp;COUNT($E27:$E38)+14)))</f>
        <v>4</v>
      </c>
      <c r="E41" s="36">
        <f ca="1">SUM(E15:(INDIRECT("e"&amp;COUNT($E27:$E38)+14)))</f>
        <v>344</v>
      </c>
      <c r="F41" s="36">
        <f ca="1">SUM(F15:(INDIRECT("f"&amp;COUNT($E27:$E38)+14)))</f>
        <v>13722</v>
      </c>
      <c r="G41" s="36">
        <f ca="1">SUM(G15:(INDIRECT("g"&amp;COUNT($E27:$E38)+14)))</f>
        <v>184</v>
      </c>
      <c r="H41" s="37">
        <f ca="1">SUM(H15:(INDIRECT("h"&amp;COUNT($E27:$E38)+14)))</f>
        <v>16247</v>
      </c>
    </row>
    <row r="42" spans="1:8" s="2" customFormat="1" ht="16.5" customHeight="1">
      <c r="A42" s="61" t="s">
        <v>21</v>
      </c>
      <c r="B42" s="62"/>
      <c r="C42" s="38">
        <f aca="true" t="shared" si="1" ref="C42:H42">C40-C41</f>
        <v>-55</v>
      </c>
      <c r="D42" s="39">
        <f t="shared" si="1"/>
        <v>-3</v>
      </c>
      <c r="E42" s="39">
        <f t="shared" si="1"/>
        <v>-64</v>
      </c>
      <c r="F42" s="39">
        <f t="shared" si="1"/>
        <v>-1448</v>
      </c>
      <c r="G42" s="39">
        <f t="shared" si="1"/>
        <v>-15</v>
      </c>
      <c r="H42" s="40">
        <f t="shared" si="1"/>
        <v>-1676</v>
      </c>
    </row>
    <row r="43" s="2" customFormat="1" ht="16.5" customHeight="1">
      <c r="A43" s="2" t="s">
        <v>22</v>
      </c>
    </row>
    <row r="44" s="2" customFormat="1" ht="16.5" customHeight="1"/>
    <row r="45" s="2" customFormat="1" ht="13.5"/>
  </sheetData>
  <sheetProtection/>
  <mergeCells count="6">
    <mergeCell ref="A4:B5"/>
    <mergeCell ref="C4:E4"/>
    <mergeCell ref="F4:H4"/>
    <mergeCell ref="A40:B40"/>
    <mergeCell ref="A41:B41"/>
    <mergeCell ref="A42:B4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8" width="11.625" style="1" customWidth="1"/>
    <col min="9" max="9" width="9.00390625" style="1" bestFit="1" customWidth="1"/>
    <col min="10" max="16384" width="9.00390625" style="1" customWidth="1"/>
  </cols>
  <sheetData>
    <row r="1" ht="16.5" customHeight="1">
      <c r="A1" s="4" t="s">
        <v>46</v>
      </c>
    </row>
    <row r="2" ht="13.5" customHeight="1"/>
    <row r="3" s="2" customFormat="1" ht="16.5" customHeight="1">
      <c r="A3" s="3" t="s">
        <v>0</v>
      </c>
    </row>
    <row r="4" spans="1:8" s="3" customFormat="1" ht="18.75" customHeight="1">
      <c r="A4" s="50" t="s">
        <v>4</v>
      </c>
      <c r="B4" s="51"/>
      <c r="C4" s="54" t="s">
        <v>5</v>
      </c>
      <c r="D4" s="55"/>
      <c r="E4" s="55"/>
      <c r="F4" s="54" t="s">
        <v>1</v>
      </c>
      <c r="G4" s="55"/>
      <c r="H4" s="56"/>
    </row>
    <row r="5" spans="1:8" s="3" customFormat="1" ht="18.75" customHeight="1">
      <c r="A5" s="52"/>
      <c r="B5" s="53"/>
      <c r="C5" s="5" t="s">
        <v>2</v>
      </c>
      <c r="D5" s="8" t="s">
        <v>6</v>
      </c>
      <c r="E5" s="6" t="s">
        <v>7</v>
      </c>
      <c r="F5" s="5" t="s">
        <v>2</v>
      </c>
      <c r="G5" s="8" t="s">
        <v>6</v>
      </c>
      <c r="H5" s="7" t="s">
        <v>7</v>
      </c>
    </row>
    <row r="6" spans="1:8" s="2" customFormat="1" ht="18.75" customHeight="1">
      <c r="A6" s="9" t="s">
        <v>23</v>
      </c>
      <c r="B6" s="10" t="s">
        <v>9</v>
      </c>
      <c r="C6" s="11">
        <v>806</v>
      </c>
      <c r="D6" s="12">
        <v>5</v>
      </c>
      <c r="E6" s="13">
        <v>981</v>
      </c>
      <c r="F6" s="11">
        <v>28385</v>
      </c>
      <c r="G6" s="12">
        <v>302</v>
      </c>
      <c r="H6" s="14">
        <v>35388</v>
      </c>
    </row>
    <row r="7" spans="1:8" s="2" customFormat="1" ht="18.75" customHeight="1">
      <c r="A7" s="9" t="s">
        <v>24</v>
      </c>
      <c r="B7" s="10" t="s">
        <v>9</v>
      </c>
      <c r="C7" s="11">
        <v>775</v>
      </c>
      <c r="D7" s="12">
        <v>6</v>
      </c>
      <c r="E7" s="13">
        <v>936</v>
      </c>
      <c r="F7" s="11">
        <v>26967</v>
      </c>
      <c r="G7" s="12">
        <v>277</v>
      </c>
      <c r="H7" s="14">
        <v>33696</v>
      </c>
    </row>
    <row r="8" spans="1:8" s="2" customFormat="1" ht="18.75" customHeight="1">
      <c r="A8" s="9" t="s">
        <v>25</v>
      </c>
      <c r="B8" s="10" t="s">
        <v>9</v>
      </c>
      <c r="C8" s="11">
        <v>658</v>
      </c>
      <c r="D8" s="12">
        <v>9</v>
      </c>
      <c r="E8" s="13">
        <v>807</v>
      </c>
      <c r="F8" s="11">
        <v>23582</v>
      </c>
      <c r="G8" s="12">
        <v>286</v>
      </c>
      <c r="H8" s="14">
        <v>29202</v>
      </c>
    </row>
    <row r="9" spans="1:8" s="2" customFormat="1" ht="18.75" customHeight="1">
      <c r="A9" s="9" t="s">
        <v>26</v>
      </c>
      <c r="B9" s="10" t="s">
        <v>9</v>
      </c>
      <c r="C9" s="11">
        <v>544</v>
      </c>
      <c r="D9" s="12">
        <v>7</v>
      </c>
      <c r="E9" s="13">
        <v>656</v>
      </c>
      <c r="F9" s="11">
        <v>21091</v>
      </c>
      <c r="G9" s="12">
        <v>228</v>
      </c>
      <c r="H9" s="14">
        <v>25801</v>
      </c>
    </row>
    <row r="10" spans="1:8" s="2" customFormat="1" ht="18.75" customHeight="1">
      <c r="A10" s="9" t="s">
        <v>27</v>
      </c>
      <c r="B10" s="10" t="s">
        <v>9</v>
      </c>
      <c r="C10" s="11">
        <v>435</v>
      </c>
      <c r="D10" s="12">
        <v>10</v>
      </c>
      <c r="E10" s="13">
        <v>497</v>
      </c>
      <c r="F10" s="11">
        <v>19503</v>
      </c>
      <c r="G10" s="12">
        <v>218</v>
      </c>
      <c r="H10" s="14">
        <v>23855</v>
      </c>
    </row>
    <row r="11" spans="1:8" s="2" customFormat="1" ht="18.75" customHeight="1">
      <c r="A11" s="9" t="s">
        <v>28</v>
      </c>
      <c r="B11" s="10" t="s">
        <v>9</v>
      </c>
      <c r="C11" s="11">
        <v>397</v>
      </c>
      <c r="D11" s="12">
        <v>5</v>
      </c>
      <c r="E11" s="13">
        <v>493</v>
      </c>
      <c r="F11" s="11">
        <v>18088</v>
      </c>
      <c r="G11" s="12">
        <v>215</v>
      </c>
      <c r="H11" s="14">
        <v>22096</v>
      </c>
    </row>
    <row r="12" spans="1:8" s="2" customFormat="1" ht="18.75" customHeight="1">
      <c r="A12" s="9" t="s">
        <v>29</v>
      </c>
      <c r="B12" s="10" t="s">
        <v>9</v>
      </c>
      <c r="C12" s="11">
        <v>390</v>
      </c>
      <c r="D12" s="12">
        <v>7</v>
      </c>
      <c r="E12" s="13">
        <v>463</v>
      </c>
      <c r="F12" s="11">
        <v>16395</v>
      </c>
      <c r="G12" s="12">
        <v>190</v>
      </c>
      <c r="H12" s="14">
        <v>19705</v>
      </c>
    </row>
    <row r="13" spans="1:8" s="2" customFormat="1" ht="18.75" customHeight="1">
      <c r="A13" s="9" t="s">
        <v>30</v>
      </c>
      <c r="B13" s="10" t="s">
        <v>9</v>
      </c>
      <c r="C13" s="11">
        <v>363</v>
      </c>
      <c r="D13" s="12">
        <v>4</v>
      </c>
      <c r="E13" s="13">
        <v>419</v>
      </c>
      <c r="F13" s="11">
        <v>14973</v>
      </c>
      <c r="G13" s="12">
        <v>200</v>
      </c>
      <c r="H13" s="14">
        <v>18048</v>
      </c>
    </row>
    <row r="14" spans="1:8" s="2" customFormat="1" ht="18.75" customHeight="1">
      <c r="A14" s="42" t="s">
        <v>31</v>
      </c>
      <c r="B14" s="43" t="s">
        <v>9</v>
      </c>
      <c r="C14" s="44">
        <f aca="true" t="shared" si="0" ref="C14:H14">SUM(C15:C26)</f>
        <v>295</v>
      </c>
      <c r="D14" s="45">
        <f t="shared" si="0"/>
        <v>4</v>
      </c>
      <c r="E14" s="46">
        <f t="shared" si="0"/>
        <v>344</v>
      </c>
      <c r="F14" s="44">
        <f t="shared" si="0"/>
        <v>13722</v>
      </c>
      <c r="G14" s="45">
        <f t="shared" si="0"/>
        <v>184</v>
      </c>
      <c r="H14" s="47">
        <f t="shared" si="0"/>
        <v>16247</v>
      </c>
    </row>
    <row r="15" spans="1:8" s="2" customFormat="1" ht="16.5" customHeight="1">
      <c r="A15" s="15" t="s">
        <v>31</v>
      </c>
      <c r="B15" s="16" t="s">
        <v>12</v>
      </c>
      <c r="C15" s="17">
        <v>27</v>
      </c>
      <c r="D15" s="18">
        <v>0</v>
      </c>
      <c r="E15" s="19">
        <v>30</v>
      </c>
      <c r="F15" s="17">
        <v>1383</v>
      </c>
      <c r="G15" s="18">
        <v>8</v>
      </c>
      <c r="H15" s="20">
        <v>1666</v>
      </c>
    </row>
    <row r="16" spans="1:8" s="2" customFormat="1" ht="16.5" customHeight="1">
      <c r="A16" s="9"/>
      <c r="B16" s="21" t="s">
        <v>8</v>
      </c>
      <c r="C16" s="11">
        <v>21</v>
      </c>
      <c r="D16" s="12">
        <v>0</v>
      </c>
      <c r="E16" s="13">
        <v>30</v>
      </c>
      <c r="F16" s="11">
        <v>1258</v>
      </c>
      <c r="G16" s="12">
        <v>8</v>
      </c>
      <c r="H16" s="14">
        <v>1541</v>
      </c>
    </row>
    <row r="17" spans="1:8" s="2" customFormat="1" ht="16.5" customHeight="1">
      <c r="A17" s="9"/>
      <c r="B17" s="21" t="s">
        <v>13</v>
      </c>
      <c r="C17" s="11">
        <v>18</v>
      </c>
      <c r="D17" s="12">
        <v>1</v>
      </c>
      <c r="E17" s="13">
        <v>21</v>
      </c>
      <c r="F17" s="11">
        <v>1310</v>
      </c>
      <c r="G17" s="12">
        <v>13</v>
      </c>
      <c r="H17" s="14">
        <v>1547</v>
      </c>
    </row>
    <row r="18" spans="1:8" s="2" customFormat="1" ht="16.5" customHeight="1">
      <c r="A18" s="9"/>
      <c r="B18" s="21" t="s">
        <v>14</v>
      </c>
      <c r="C18" s="11">
        <v>28</v>
      </c>
      <c r="D18" s="12">
        <v>0</v>
      </c>
      <c r="E18" s="13">
        <v>31</v>
      </c>
      <c r="F18" s="11">
        <v>950</v>
      </c>
      <c r="G18" s="12">
        <v>10</v>
      </c>
      <c r="H18" s="14">
        <v>1118</v>
      </c>
    </row>
    <row r="19" spans="1:8" s="2" customFormat="1" ht="16.5" customHeight="1">
      <c r="A19" s="9"/>
      <c r="B19" s="21" t="s">
        <v>15</v>
      </c>
      <c r="C19" s="11">
        <v>28</v>
      </c>
      <c r="D19" s="12">
        <v>0</v>
      </c>
      <c r="E19" s="13">
        <v>35</v>
      </c>
      <c r="F19" s="11">
        <v>881</v>
      </c>
      <c r="G19" s="12">
        <v>9</v>
      </c>
      <c r="H19" s="14">
        <v>1043</v>
      </c>
    </row>
    <row r="20" spans="1:8" s="2" customFormat="1" ht="16.5" customHeight="1">
      <c r="A20" s="9"/>
      <c r="B20" s="21" t="s">
        <v>10</v>
      </c>
      <c r="C20" s="11">
        <v>22</v>
      </c>
      <c r="D20" s="12">
        <v>2</v>
      </c>
      <c r="E20" s="13">
        <v>27</v>
      </c>
      <c r="F20" s="11">
        <v>967</v>
      </c>
      <c r="G20" s="12">
        <v>18</v>
      </c>
      <c r="H20" s="14">
        <v>1134</v>
      </c>
    </row>
    <row r="21" spans="1:8" s="2" customFormat="1" ht="16.5" customHeight="1">
      <c r="A21" s="9"/>
      <c r="B21" s="21" t="s">
        <v>16</v>
      </c>
      <c r="C21" s="11">
        <v>30</v>
      </c>
      <c r="D21" s="12">
        <v>0</v>
      </c>
      <c r="E21" s="13">
        <v>32</v>
      </c>
      <c r="F21" s="11">
        <v>1144</v>
      </c>
      <c r="G21" s="12">
        <v>17</v>
      </c>
      <c r="H21" s="14">
        <v>1363</v>
      </c>
    </row>
    <row r="22" spans="1:8" s="2" customFormat="1" ht="16.5" customHeight="1">
      <c r="A22" s="9"/>
      <c r="B22" s="21" t="s">
        <v>17</v>
      </c>
      <c r="C22" s="11">
        <v>21</v>
      </c>
      <c r="D22" s="12">
        <v>0</v>
      </c>
      <c r="E22" s="13">
        <v>23</v>
      </c>
      <c r="F22" s="11">
        <v>1141</v>
      </c>
      <c r="G22" s="12">
        <v>18</v>
      </c>
      <c r="H22" s="14">
        <v>1360</v>
      </c>
    </row>
    <row r="23" spans="1:8" s="2" customFormat="1" ht="16.5" customHeight="1">
      <c r="A23" s="9"/>
      <c r="B23" s="21" t="s">
        <v>11</v>
      </c>
      <c r="C23" s="11">
        <v>24</v>
      </c>
      <c r="D23" s="12">
        <v>0</v>
      </c>
      <c r="E23" s="13">
        <v>28</v>
      </c>
      <c r="F23" s="11">
        <v>1072</v>
      </c>
      <c r="G23" s="12">
        <v>23</v>
      </c>
      <c r="H23" s="14">
        <v>1255</v>
      </c>
    </row>
    <row r="24" spans="1:8" s="2" customFormat="1" ht="16.5" customHeight="1">
      <c r="A24" s="9"/>
      <c r="B24" s="21" t="s">
        <v>3</v>
      </c>
      <c r="C24" s="11">
        <v>28</v>
      </c>
      <c r="D24" s="12">
        <v>0</v>
      </c>
      <c r="E24" s="13">
        <v>30</v>
      </c>
      <c r="F24" s="11">
        <v>1149</v>
      </c>
      <c r="G24" s="12">
        <v>23</v>
      </c>
      <c r="H24" s="14">
        <v>1336</v>
      </c>
    </row>
    <row r="25" spans="1:8" s="2" customFormat="1" ht="16.5" customHeight="1">
      <c r="A25" s="9"/>
      <c r="B25" s="21" t="s">
        <v>18</v>
      </c>
      <c r="C25" s="11">
        <v>25</v>
      </c>
      <c r="D25" s="12">
        <v>1</v>
      </c>
      <c r="E25" s="13">
        <v>27</v>
      </c>
      <c r="F25" s="11">
        <v>1186</v>
      </c>
      <c r="G25" s="12">
        <v>17</v>
      </c>
      <c r="H25" s="14">
        <v>1374</v>
      </c>
    </row>
    <row r="26" spans="1:8" s="2" customFormat="1" ht="16.5" customHeight="1">
      <c r="A26" s="22"/>
      <c r="B26" s="23" t="s">
        <v>19</v>
      </c>
      <c r="C26" s="24">
        <v>23</v>
      </c>
      <c r="D26" s="25">
        <v>0</v>
      </c>
      <c r="E26" s="26">
        <v>30</v>
      </c>
      <c r="F26" s="24">
        <v>1281</v>
      </c>
      <c r="G26" s="25">
        <v>20</v>
      </c>
      <c r="H26" s="27">
        <v>1510</v>
      </c>
    </row>
    <row r="27" s="2" customFormat="1" ht="16.5" customHeight="1">
      <c r="A27" s="2" t="s">
        <v>22</v>
      </c>
    </row>
    <row r="28" s="2" customFormat="1" ht="16.5" customHeight="1"/>
    <row r="29" s="2" customFormat="1" ht="13.5"/>
  </sheetData>
  <sheetProtection/>
  <mergeCells count="3">
    <mergeCell ref="A4:B5"/>
    <mergeCell ref="C4:E4"/>
    <mergeCell ref="F4:H4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8" width="11.625" style="1" customWidth="1"/>
    <col min="9" max="9" width="9.00390625" style="1" bestFit="1" customWidth="1"/>
    <col min="10" max="16384" width="9.00390625" style="1" customWidth="1"/>
  </cols>
  <sheetData>
    <row r="1" ht="16.5" customHeight="1">
      <c r="A1" s="4" t="s">
        <v>47</v>
      </c>
    </row>
    <row r="2" ht="13.5" customHeight="1"/>
    <row r="3" s="2" customFormat="1" ht="16.5" customHeight="1">
      <c r="A3" s="3" t="s">
        <v>0</v>
      </c>
    </row>
    <row r="4" spans="1:8" s="3" customFormat="1" ht="18.75" customHeight="1">
      <c r="A4" s="50" t="s">
        <v>4</v>
      </c>
      <c r="B4" s="51"/>
      <c r="C4" s="54" t="s">
        <v>5</v>
      </c>
      <c r="D4" s="55"/>
      <c r="E4" s="55"/>
      <c r="F4" s="54" t="s">
        <v>1</v>
      </c>
      <c r="G4" s="55"/>
      <c r="H4" s="56"/>
    </row>
    <row r="5" spans="1:8" s="3" customFormat="1" ht="18.75" customHeight="1">
      <c r="A5" s="52"/>
      <c r="B5" s="53"/>
      <c r="C5" s="5" t="s">
        <v>2</v>
      </c>
      <c r="D5" s="8" t="s">
        <v>6</v>
      </c>
      <c r="E5" s="6" t="s">
        <v>7</v>
      </c>
      <c r="F5" s="5" t="s">
        <v>2</v>
      </c>
      <c r="G5" s="8" t="s">
        <v>6</v>
      </c>
      <c r="H5" s="7" t="s">
        <v>7</v>
      </c>
    </row>
    <row r="6" spans="1:8" s="2" customFormat="1" ht="18.75" customHeight="1">
      <c r="A6" s="9" t="s">
        <v>23</v>
      </c>
      <c r="B6" s="10" t="s">
        <v>9</v>
      </c>
      <c r="C6" s="11">
        <v>806</v>
      </c>
      <c r="D6" s="12">
        <v>5</v>
      </c>
      <c r="E6" s="13">
        <v>981</v>
      </c>
      <c r="F6" s="11">
        <v>28385</v>
      </c>
      <c r="G6" s="12">
        <v>302</v>
      </c>
      <c r="H6" s="14">
        <v>35388</v>
      </c>
    </row>
    <row r="7" spans="1:8" s="2" customFormat="1" ht="18.75" customHeight="1">
      <c r="A7" s="9" t="s">
        <v>24</v>
      </c>
      <c r="B7" s="10" t="s">
        <v>9</v>
      </c>
      <c r="C7" s="11">
        <v>775</v>
      </c>
      <c r="D7" s="12">
        <v>6</v>
      </c>
      <c r="E7" s="13">
        <v>936</v>
      </c>
      <c r="F7" s="11">
        <v>26967</v>
      </c>
      <c r="G7" s="12">
        <v>277</v>
      </c>
      <c r="H7" s="14">
        <v>33696</v>
      </c>
    </row>
    <row r="8" spans="1:8" s="2" customFormat="1" ht="18.75" customHeight="1">
      <c r="A8" s="9" t="s">
        <v>25</v>
      </c>
      <c r="B8" s="10" t="s">
        <v>9</v>
      </c>
      <c r="C8" s="11">
        <v>658</v>
      </c>
      <c r="D8" s="12">
        <v>9</v>
      </c>
      <c r="E8" s="13">
        <v>807</v>
      </c>
      <c r="F8" s="11">
        <v>23582</v>
      </c>
      <c r="G8" s="12">
        <v>286</v>
      </c>
      <c r="H8" s="14">
        <v>29202</v>
      </c>
    </row>
    <row r="9" spans="1:8" s="2" customFormat="1" ht="18.75" customHeight="1">
      <c r="A9" s="9" t="s">
        <v>26</v>
      </c>
      <c r="B9" s="10" t="s">
        <v>9</v>
      </c>
      <c r="C9" s="11">
        <v>544</v>
      </c>
      <c r="D9" s="12">
        <v>7</v>
      </c>
      <c r="E9" s="13">
        <v>656</v>
      </c>
      <c r="F9" s="11">
        <v>21091</v>
      </c>
      <c r="G9" s="12">
        <v>228</v>
      </c>
      <c r="H9" s="14">
        <v>25801</v>
      </c>
    </row>
    <row r="10" spans="1:8" s="2" customFormat="1" ht="18.75" customHeight="1">
      <c r="A10" s="9" t="s">
        <v>27</v>
      </c>
      <c r="B10" s="10" t="s">
        <v>9</v>
      </c>
      <c r="C10" s="11">
        <v>435</v>
      </c>
      <c r="D10" s="12">
        <v>10</v>
      </c>
      <c r="E10" s="13">
        <v>497</v>
      </c>
      <c r="F10" s="11">
        <v>19503</v>
      </c>
      <c r="G10" s="12">
        <v>218</v>
      </c>
      <c r="H10" s="14">
        <v>23855</v>
      </c>
    </row>
    <row r="11" spans="1:8" s="2" customFormat="1" ht="18.75" customHeight="1">
      <c r="A11" s="9" t="s">
        <v>28</v>
      </c>
      <c r="B11" s="10" t="s">
        <v>9</v>
      </c>
      <c r="C11" s="11">
        <v>397</v>
      </c>
      <c r="D11" s="12">
        <v>5</v>
      </c>
      <c r="E11" s="13">
        <v>493</v>
      </c>
      <c r="F11" s="11">
        <v>18088</v>
      </c>
      <c r="G11" s="12">
        <v>215</v>
      </c>
      <c r="H11" s="14">
        <v>22096</v>
      </c>
    </row>
    <row r="12" spans="1:8" s="2" customFormat="1" ht="18.75" customHeight="1">
      <c r="A12" s="9" t="s">
        <v>29</v>
      </c>
      <c r="B12" s="10" t="s">
        <v>9</v>
      </c>
      <c r="C12" s="11">
        <v>390</v>
      </c>
      <c r="D12" s="12">
        <v>7</v>
      </c>
      <c r="E12" s="13">
        <v>463</v>
      </c>
      <c r="F12" s="11">
        <v>16395</v>
      </c>
      <c r="G12" s="12">
        <v>190</v>
      </c>
      <c r="H12" s="14">
        <v>19705</v>
      </c>
    </row>
    <row r="13" spans="1:8" s="2" customFormat="1" ht="18.75" customHeight="1">
      <c r="A13" s="9" t="s">
        <v>30</v>
      </c>
      <c r="B13" s="10" t="s">
        <v>9</v>
      </c>
      <c r="C13" s="11">
        <f aca="true" t="shared" si="0" ref="C13:H13">SUM(C14:C25)</f>
        <v>363</v>
      </c>
      <c r="D13" s="12">
        <f t="shared" si="0"/>
        <v>4</v>
      </c>
      <c r="E13" s="13">
        <f t="shared" si="0"/>
        <v>419</v>
      </c>
      <c r="F13" s="11">
        <f t="shared" si="0"/>
        <v>14973</v>
      </c>
      <c r="G13" s="12">
        <f t="shared" si="0"/>
        <v>200</v>
      </c>
      <c r="H13" s="14">
        <f t="shared" si="0"/>
        <v>18048</v>
      </c>
    </row>
    <row r="14" spans="1:8" s="2" customFormat="1" ht="16.5" customHeight="1">
      <c r="A14" s="15" t="s">
        <v>30</v>
      </c>
      <c r="B14" s="16" t="s">
        <v>12</v>
      </c>
      <c r="C14" s="17">
        <v>31</v>
      </c>
      <c r="D14" s="18">
        <v>1</v>
      </c>
      <c r="E14" s="19">
        <v>33</v>
      </c>
      <c r="F14" s="17">
        <v>1355</v>
      </c>
      <c r="G14" s="18">
        <v>11</v>
      </c>
      <c r="H14" s="20">
        <v>1654</v>
      </c>
    </row>
    <row r="15" spans="1:8" s="2" customFormat="1" ht="16.5" customHeight="1">
      <c r="A15" s="9"/>
      <c r="B15" s="21" t="s">
        <v>8</v>
      </c>
      <c r="C15" s="11">
        <v>31</v>
      </c>
      <c r="D15" s="12">
        <v>0</v>
      </c>
      <c r="E15" s="13">
        <v>34</v>
      </c>
      <c r="F15" s="11">
        <v>1548</v>
      </c>
      <c r="G15" s="12">
        <v>12</v>
      </c>
      <c r="H15" s="14">
        <v>1897</v>
      </c>
    </row>
    <row r="16" spans="1:8" s="2" customFormat="1" ht="16.5" customHeight="1">
      <c r="A16" s="9"/>
      <c r="B16" s="21" t="s">
        <v>13</v>
      </c>
      <c r="C16" s="11">
        <v>38</v>
      </c>
      <c r="D16" s="12">
        <v>0</v>
      </c>
      <c r="E16" s="13">
        <v>43</v>
      </c>
      <c r="F16" s="11">
        <v>1308</v>
      </c>
      <c r="G16" s="12">
        <v>8</v>
      </c>
      <c r="H16" s="14">
        <v>1600</v>
      </c>
    </row>
    <row r="17" spans="1:8" s="2" customFormat="1" ht="16.5" customHeight="1">
      <c r="A17" s="9"/>
      <c r="B17" s="21" t="s">
        <v>14</v>
      </c>
      <c r="C17" s="11">
        <v>21</v>
      </c>
      <c r="D17" s="12">
        <v>0</v>
      </c>
      <c r="E17" s="13">
        <v>24</v>
      </c>
      <c r="F17" s="11">
        <v>970</v>
      </c>
      <c r="G17" s="12">
        <v>13</v>
      </c>
      <c r="H17" s="14">
        <v>1145</v>
      </c>
    </row>
    <row r="18" spans="1:8" s="2" customFormat="1" ht="16.5" customHeight="1">
      <c r="A18" s="9"/>
      <c r="B18" s="21" t="s">
        <v>15</v>
      </c>
      <c r="C18" s="11">
        <v>31</v>
      </c>
      <c r="D18" s="12">
        <v>1</v>
      </c>
      <c r="E18" s="13">
        <v>42</v>
      </c>
      <c r="F18" s="11">
        <v>1068</v>
      </c>
      <c r="G18" s="12">
        <v>22</v>
      </c>
      <c r="H18" s="14">
        <v>1316</v>
      </c>
    </row>
    <row r="19" spans="1:8" s="2" customFormat="1" ht="16.5" customHeight="1">
      <c r="A19" s="9"/>
      <c r="B19" s="21" t="s">
        <v>10</v>
      </c>
      <c r="C19" s="11">
        <v>26</v>
      </c>
      <c r="D19" s="12">
        <v>0</v>
      </c>
      <c r="E19" s="13">
        <v>33</v>
      </c>
      <c r="F19" s="11">
        <v>1059</v>
      </c>
      <c r="G19" s="12">
        <v>16</v>
      </c>
      <c r="H19" s="14">
        <v>1270</v>
      </c>
    </row>
    <row r="20" spans="1:8" s="2" customFormat="1" ht="16.5" customHeight="1">
      <c r="A20" s="9"/>
      <c r="B20" s="21" t="s">
        <v>16</v>
      </c>
      <c r="C20" s="11">
        <v>33</v>
      </c>
      <c r="D20" s="12">
        <v>0</v>
      </c>
      <c r="E20" s="13">
        <v>37</v>
      </c>
      <c r="F20" s="11">
        <v>1172</v>
      </c>
      <c r="G20" s="12">
        <v>9</v>
      </c>
      <c r="H20" s="14">
        <v>1380</v>
      </c>
    </row>
    <row r="21" spans="1:8" s="2" customFormat="1" ht="16.5" customHeight="1">
      <c r="A21" s="9"/>
      <c r="B21" s="21" t="s">
        <v>17</v>
      </c>
      <c r="C21" s="11">
        <v>38</v>
      </c>
      <c r="D21" s="12">
        <v>0</v>
      </c>
      <c r="E21" s="13">
        <v>44</v>
      </c>
      <c r="F21" s="11">
        <v>1241</v>
      </c>
      <c r="G21" s="12">
        <v>30</v>
      </c>
      <c r="H21" s="14">
        <v>1517</v>
      </c>
    </row>
    <row r="22" spans="1:8" s="2" customFormat="1" ht="16.5" customHeight="1">
      <c r="A22" s="9"/>
      <c r="B22" s="21" t="s">
        <v>11</v>
      </c>
      <c r="C22" s="11">
        <v>21</v>
      </c>
      <c r="D22" s="12">
        <v>0</v>
      </c>
      <c r="E22" s="13">
        <v>23</v>
      </c>
      <c r="F22" s="11">
        <v>1154</v>
      </c>
      <c r="G22" s="12">
        <v>12</v>
      </c>
      <c r="H22" s="14">
        <v>1409</v>
      </c>
    </row>
    <row r="23" spans="1:8" s="2" customFormat="1" ht="16.5" customHeight="1">
      <c r="A23" s="9"/>
      <c r="B23" s="21" t="s">
        <v>3</v>
      </c>
      <c r="C23" s="11">
        <v>31</v>
      </c>
      <c r="D23" s="12">
        <v>2</v>
      </c>
      <c r="E23" s="13">
        <v>32</v>
      </c>
      <c r="F23" s="11">
        <v>1293</v>
      </c>
      <c r="G23" s="12">
        <v>19</v>
      </c>
      <c r="H23" s="14">
        <v>1540</v>
      </c>
    </row>
    <row r="24" spans="1:8" s="2" customFormat="1" ht="16.5" customHeight="1">
      <c r="A24" s="9"/>
      <c r="B24" s="21" t="s">
        <v>18</v>
      </c>
      <c r="C24" s="11">
        <v>28</v>
      </c>
      <c r="D24" s="12">
        <v>0</v>
      </c>
      <c r="E24" s="13">
        <v>35</v>
      </c>
      <c r="F24" s="11">
        <v>1278</v>
      </c>
      <c r="G24" s="12">
        <v>27</v>
      </c>
      <c r="H24" s="14">
        <v>1480</v>
      </c>
    </row>
    <row r="25" spans="1:8" s="2" customFormat="1" ht="16.5" customHeight="1">
      <c r="A25" s="22"/>
      <c r="B25" s="23" t="s">
        <v>19</v>
      </c>
      <c r="C25" s="24">
        <v>34</v>
      </c>
      <c r="D25" s="25">
        <v>0</v>
      </c>
      <c r="E25" s="26">
        <v>39</v>
      </c>
      <c r="F25" s="24">
        <v>1527</v>
      </c>
      <c r="G25" s="25">
        <v>21</v>
      </c>
      <c r="H25" s="27">
        <v>1840</v>
      </c>
    </row>
    <row r="26" s="2" customFormat="1" ht="16.5" customHeight="1">
      <c r="A26" s="2" t="s">
        <v>22</v>
      </c>
    </row>
    <row r="27" s="2" customFormat="1" ht="16.5" customHeight="1"/>
    <row r="28" s="2" customFormat="1" ht="13.5"/>
  </sheetData>
  <sheetProtection/>
  <mergeCells count="3">
    <mergeCell ref="A4:B5"/>
    <mergeCell ref="C4:E4"/>
    <mergeCell ref="F4:H4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8" width="11.625" style="1" customWidth="1"/>
    <col min="9" max="9" width="9.00390625" style="1" bestFit="1" customWidth="1"/>
    <col min="10" max="16384" width="9.00390625" style="1" customWidth="1"/>
  </cols>
  <sheetData>
    <row r="1" ht="16.5" customHeight="1">
      <c r="A1" s="4" t="s">
        <v>48</v>
      </c>
    </row>
    <row r="2" ht="13.5" customHeight="1"/>
    <row r="3" s="2" customFormat="1" ht="16.5" customHeight="1">
      <c r="A3" s="3" t="s">
        <v>0</v>
      </c>
    </row>
    <row r="4" spans="1:8" s="3" customFormat="1" ht="18.75" customHeight="1">
      <c r="A4" s="50" t="s">
        <v>4</v>
      </c>
      <c r="B4" s="51"/>
      <c r="C4" s="54" t="s">
        <v>5</v>
      </c>
      <c r="D4" s="55"/>
      <c r="E4" s="55"/>
      <c r="F4" s="54" t="s">
        <v>1</v>
      </c>
      <c r="G4" s="55"/>
      <c r="H4" s="56"/>
    </row>
    <row r="5" spans="1:8" s="3" customFormat="1" ht="18.75" customHeight="1">
      <c r="A5" s="52"/>
      <c r="B5" s="53"/>
      <c r="C5" s="5" t="s">
        <v>2</v>
      </c>
      <c r="D5" s="8" t="s">
        <v>6</v>
      </c>
      <c r="E5" s="6" t="s">
        <v>7</v>
      </c>
      <c r="F5" s="5" t="s">
        <v>2</v>
      </c>
      <c r="G5" s="8" t="s">
        <v>6</v>
      </c>
      <c r="H5" s="7" t="s">
        <v>7</v>
      </c>
    </row>
    <row r="6" spans="1:8" s="2" customFormat="1" ht="18.75" customHeight="1">
      <c r="A6" s="9" t="s">
        <v>23</v>
      </c>
      <c r="B6" s="10" t="s">
        <v>9</v>
      </c>
      <c r="C6" s="11">
        <v>806</v>
      </c>
      <c r="D6" s="12">
        <v>5</v>
      </c>
      <c r="E6" s="13">
        <v>981</v>
      </c>
      <c r="F6" s="11">
        <v>28385</v>
      </c>
      <c r="G6" s="12">
        <v>302</v>
      </c>
      <c r="H6" s="14">
        <v>35388</v>
      </c>
    </row>
    <row r="7" spans="1:8" s="2" customFormat="1" ht="18.75" customHeight="1">
      <c r="A7" s="9" t="s">
        <v>24</v>
      </c>
      <c r="B7" s="10" t="s">
        <v>9</v>
      </c>
      <c r="C7" s="11">
        <v>775</v>
      </c>
      <c r="D7" s="12">
        <v>6</v>
      </c>
      <c r="E7" s="13">
        <v>936</v>
      </c>
      <c r="F7" s="11">
        <v>26967</v>
      </c>
      <c r="G7" s="12">
        <v>277</v>
      </c>
      <c r="H7" s="14">
        <v>33696</v>
      </c>
    </row>
    <row r="8" spans="1:8" s="2" customFormat="1" ht="18.75" customHeight="1">
      <c r="A8" s="9" t="s">
        <v>25</v>
      </c>
      <c r="B8" s="10" t="s">
        <v>9</v>
      </c>
      <c r="C8" s="11">
        <v>658</v>
      </c>
      <c r="D8" s="12">
        <v>9</v>
      </c>
      <c r="E8" s="13">
        <v>807</v>
      </c>
      <c r="F8" s="11">
        <v>23582</v>
      </c>
      <c r="G8" s="12">
        <v>286</v>
      </c>
      <c r="H8" s="14">
        <v>29202</v>
      </c>
    </row>
    <row r="9" spans="1:8" s="2" customFormat="1" ht="18.75" customHeight="1">
      <c r="A9" s="9" t="s">
        <v>26</v>
      </c>
      <c r="B9" s="10" t="s">
        <v>9</v>
      </c>
      <c r="C9" s="11">
        <v>544</v>
      </c>
      <c r="D9" s="12">
        <v>7</v>
      </c>
      <c r="E9" s="13">
        <v>656</v>
      </c>
      <c r="F9" s="11">
        <v>21091</v>
      </c>
      <c r="G9" s="12">
        <v>228</v>
      </c>
      <c r="H9" s="14">
        <v>25801</v>
      </c>
    </row>
    <row r="10" spans="1:8" s="2" customFormat="1" ht="18.75" customHeight="1">
      <c r="A10" s="9" t="s">
        <v>27</v>
      </c>
      <c r="B10" s="10" t="s">
        <v>9</v>
      </c>
      <c r="C10" s="11">
        <v>435</v>
      </c>
      <c r="D10" s="12">
        <v>10</v>
      </c>
      <c r="E10" s="13">
        <v>497</v>
      </c>
      <c r="F10" s="11">
        <v>19503</v>
      </c>
      <c r="G10" s="12">
        <v>218</v>
      </c>
      <c r="H10" s="14">
        <v>23855</v>
      </c>
    </row>
    <row r="11" spans="1:8" s="2" customFormat="1" ht="18.75" customHeight="1">
      <c r="A11" s="9" t="s">
        <v>28</v>
      </c>
      <c r="B11" s="10" t="s">
        <v>9</v>
      </c>
      <c r="C11" s="11">
        <v>397</v>
      </c>
      <c r="D11" s="12">
        <v>5</v>
      </c>
      <c r="E11" s="13">
        <v>493</v>
      </c>
      <c r="F11" s="11">
        <v>18088</v>
      </c>
      <c r="G11" s="12">
        <v>215</v>
      </c>
      <c r="H11" s="14">
        <v>22096</v>
      </c>
    </row>
    <row r="12" spans="1:8" s="2" customFormat="1" ht="18.75" customHeight="1">
      <c r="A12" s="9" t="s">
        <v>29</v>
      </c>
      <c r="B12" s="10" t="s">
        <v>9</v>
      </c>
      <c r="C12" s="11">
        <f aca="true" t="shared" si="0" ref="C12:H12">SUM(C13:C24)</f>
        <v>390</v>
      </c>
      <c r="D12" s="12">
        <f t="shared" si="0"/>
        <v>7</v>
      </c>
      <c r="E12" s="13">
        <f t="shared" si="0"/>
        <v>463</v>
      </c>
      <c r="F12" s="11">
        <f t="shared" si="0"/>
        <v>16395</v>
      </c>
      <c r="G12" s="12">
        <f t="shared" si="0"/>
        <v>190</v>
      </c>
      <c r="H12" s="14">
        <f t="shared" si="0"/>
        <v>19705</v>
      </c>
    </row>
    <row r="13" spans="1:8" s="2" customFormat="1" ht="16.5" customHeight="1">
      <c r="A13" s="15" t="s">
        <v>29</v>
      </c>
      <c r="B13" s="16" t="s">
        <v>12</v>
      </c>
      <c r="C13" s="17">
        <v>31</v>
      </c>
      <c r="D13" s="18">
        <v>1</v>
      </c>
      <c r="E13" s="19">
        <v>37</v>
      </c>
      <c r="F13" s="17">
        <v>1565</v>
      </c>
      <c r="G13" s="18">
        <v>9</v>
      </c>
      <c r="H13" s="20">
        <v>1925</v>
      </c>
    </row>
    <row r="14" spans="1:8" s="2" customFormat="1" ht="16.5" customHeight="1">
      <c r="A14" s="9"/>
      <c r="B14" s="21" t="s">
        <v>8</v>
      </c>
      <c r="C14" s="11">
        <v>41</v>
      </c>
      <c r="D14" s="12">
        <v>1</v>
      </c>
      <c r="E14" s="13">
        <v>53</v>
      </c>
      <c r="F14" s="11">
        <v>1483</v>
      </c>
      <c r="G14" s="12">
        <v>13</v>
      </c>
      <c r="H14" s="14">
        <v>1814</v>
      </c>
    </row>
    <row r="15" spans="1:8" s="2" customFormat="1" ht="16.5" customHeight="1">
      <c r="A15" s="9"/>
      <c r="B15" s="21" t="s">
        <v>13</v>
      </c>
      <c r="C15" s="11">
        <v>31</v>
      </c>
      <c r="D15" s="12">
        <v>1</v>
      </c>
      <c r="E15" s="13">
        <v>36</v>
      </c>
      <c r="F15" s="11">
        <v>1464</v>
      </c>
      <c r="G15" s="12">
        <v>12</v>
      </c>
      <c r="H15" s="14">
        <v>1763</v>
      </c>
    </row>
    <row r="16" spans="1:8" s="2" customFormat="1" ht="16.5" customHeight="1">
      <c r="A16" s="9"/>
      <c r="B16" s="21" t="s">
        <v>14</v>
      </c>
      <c r="C16" s="11">
        <v>20</v>
      </c>
      <c r="D16" s="12">
        <v>0</v>
      </c>
      <c r="E16" s="13">
        <v>25</v>
      </c>
      <c r="F16" s="11">
        <v>1049</v>
      </c>
      <c r="G16" s="12">
        <v>5</v>
      </c>
      <c r="H16" s="14">
        <v>1283</v>
      </c>
    </row>
    <row r="17" spans="1:8" s="2" customFormat="1" ht="16.5" customHeight="1">
      <c r="A17" s="9"/>
      <c r="B17" s="21" t="s">
        <v>15</v>
      </c>
      <c r="C17" s="11">
        <v>31</v>
      </c>
      <c r="D17" s="12">
        <v>0</v>
      </c>
      <c r="E17" s="13">
        <v>33</v>
      </c>
      <c r="F17" s="11">
        <v>1066</v>
      </c>
      <c r="G17" s="12">
        <v>6</v>
      </c>
      <c r="H17" s="14">
        <v>1299</v>
      </c>
    </row>
    <row r="18" spans="1:8" s="2" customFormat="1" ht="16.5" customHeight="1">
      <c r="A18" s="9"/>
      <c r="B18" s="21" t="s">
        <v>10</v>
      </c>
      <c r="C18" s="11">
        <v>35</v>
      </c>
      <c r="D18" s="12">
        <v>0</v>
      </c>
      <c r="E18" s="13">
        <v>45</v>
      </c>
      <c r="F18" s="11">
        <v>1269</v>
      </c>
      <c r="G18" s="12">
        <v>15</v>
      </c>
      <c r="H18" s="14">
        <v>1493</v>
      </c>
    </row>
    <row r="19" spans="1:8" s="2" customFormat="1" ht="16.5" customHeight="1">
      <c r="A19" s="9"/>
      <c r="B19" s="21" t="s">
        <v>16</v>
      </c>
      <c r="C19" s="11">
        <v>25</v>
      </c>
      <c r="D19" s="12">
        <v>0</v>
      </c>
      <c r="E19" s="13">
        <v>28</v>
      </c>
      <c r="F19" s="11">
        <v>1228</v>
      </c>
      <c r="G19" s="12">
        <v>21</v>
      </c>
      <c r="H19" s="14">
        <v>1458</v>
      </c>
    </row>
    <row r="20" spans="1:8" s="2" customFormat="1" ht="16.5" customHeight="1">
      <c r="A20" s="9"/>
      <c r="B20" s="21" t="s">
        <v>17</v>
      </c>
      <c r="C20" s="11">
        <v>36</v>
      </c>
      <c r="D20" s="12">
        <v>0</v>
      </c>
      <c r="E20" s="13">
        <v>49</v>
      </c>
      <c r="F20" s="11">
        <v>1481</v>
      </c>
      <c r="G20" s="12">
        <v>25</v>
      </c>
      <c r="H20" s="14">
        <v>1792</v>
      </c>
    </row>
    <row r="21" spans="1:8" s="2" customFormat="1" ht="16.5" customHeight="1">
      <c r="A21" s="9"/>
      <c r="B21" s="21" t="s">
        <v>11</v>
      </c>
      <c r="C21" s="11">
        <v>31</v>
      </c>
      <c r="D21" s="12">
        <v>1</v>
      </c>
      <c r="E21" s="13">
        <v>37</v>
      </c>
      <c r="F21" s="11">
        <v>1362</v>
      </c>
      <c r="G21" s="12">
        <v>18</v>
      </c>
      <c r="H21" s="14">
        <v>1652</v>
      </c>
    </row>
    <row r="22" spans="1:8" s="2" customFormat="1" ht="16.5" customHeight="1">
      <c r="A22" s="9"/>
      <c r="B22" s="21" t="s">
        <v>3</v>
      </c>
      <c r="C22" s="11">
        <v>36</v>
      </c>
      <c r="D22" s="12">
        <v>1</v>
      </c>
      <c r="E22" s="13">
        <v>39</v>
      </c>
      <c r="F22" s="11">
        <v>1404</v>
      </c>
      <c r="G22" s="12">
        <v>28</v>
      </c>
      <c r="H22" s="14">
        <v>1617</v>
      </c>
    </row>
    <row r="23" spans="1:8" s="2" customFormat="1" ht="16.5" customHeight="1">
      <c r="A23" s="9"/>
      <c r="B23" s="21" t="s">
        <v>18</v>
      </c>
      <c r="C23" s="11">
        <v>35</v>
      </c>
      <c r="D23" s="12">
        <v>1</v>
      </c>
      <c r="E23" s="13">
        <v>38</v>
      </c>
      <c r="F23" s="11">
        <v>1407</v>
      </c>
      <c r="G23" s="12">
        <v>22</v>
      </c>
      <c r="H23" s="14">
        <v>1656</v>
      </c>
    </row>
    <row r="24" spans="1:8" s="2" customFormat="1" ht="16.5" customHeight="1">
      <c r="A24" s="22"/>
      <c r="B24" s="23" t="s">
        <v>19</v>
      </c>
      <c r="C24" s="24">
        <v>38</v>
      </c>
      <c r="D24" s="25">
        <v>1</v>
      </c>
      <c r="E24" s="26">
        <v>43</v>
      </c>
      <c r="F24" s="24">
        <v>1617</v>
      </c>
      <c r="G24" s="25">
        <v>16</v>
      </c>
      <c r="H24" s="27">
        <v>1953</v>
      </c>
    </row>
    <row r="25" s="2" customFormat="1" ht="16.5" customHeight="1">
      <c r="A25" s="2" t="s">
        <v>22</v>
      </c>
    </row>
    <row r="26" s="2" customFormat="1" ht="16.5" customHeight="1"/>
    <row r="27" s="2" customFormat="1" ht="13.5"/>
  </sheetData>
  <sheetProtection/>
  <mergeCells count="3">
    <mergeCell ref="A4:B5"/>
    <mergeCell ref="C4:E4"/>
    <mergeCell ref="F4:H4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8" width="11.625" style="1" customWidth="1"/>
    <col min="9" max="9" width="9.00390625" style="1" bestFit="1" customWidth="1"/>
    <col min="10" max="16384" width="9.00390625" style="1" customWidth="1"/>
  </cols>
  <sheetData>
    <row r="1" ht="16.5" customHeight="1">
      <c r="A1" s="4" t="s">
        <v>49</v>
      </c>
    </row>
    <row r="2" ht="13.5" customHeight="1"/>
    <row r="3" s="2" customFormat="1" ht="16.5" customHeight="1">
      <c r="A3" s="3" t="s">
        <v>0</v>
      </c>
    </row>
    <row r="4" spans="1:8" s="3" customFormat="1" ht="18.75" customHeight="1">
      <c r="A4" s="50" t="s">
        <v>4</v>
      </c>
      <c r="B4" s="51"/>
      <c r="C4" s="54" t="s">
        <v>5</v>
      </c>
      <c r="D4" s="55"/>
      <c r="E4" s="55"/>
      <c r="F4" s="54" t="s">
        <v>1</v>
      </c>
      <c r="G4" s="55"/>
      <c r="H4" s="56"/>
    </row>
    <row r="5" spans="1:8" s="3" customFormat="1" ht="18.75" customHeight="1">
      <c r="A5" s="52"/>
      <c r="B5" s="53"/>
      <c r="C5" s="5" t="s">
        <v>2</v>
      </c>
      <c r="D5" s="8" t="s">
        <v>6</v>
      </c>
      <c r="E5" s="6" t="s">
        <v>7</v>
      </c>
      <c r="F5" s="5" t="s">
        <v>2</v>
      </c>
      <c r="G5" s="8" t="s">
        <v>6</v>
      </c>
      <c r="H5" s="7" t="s">
        <v>7</v>
      </c>
    </row>
    <row r="6" spans="1:8" s="2" customFormat="1" ht="18.75" customHeight="1">
      <c r="A6" s="9" t="s">
        <v>23</v>
      </c>
      <c r="B6" s="10" t="s">
        <v>9</v>
      </c>
      <c r="C6" s="11">
        <v>806</v>
      </c>
      <c r="D6" s="12">
        <v>5</v>
      </c>
      <c r="E6" s="13">
        <v>981</v>
      </c>
      <c r="F6" s="11">
        <v>28385</v>
      </c>
      <c r="G6" s="12">
        <v>302</v>
      </c>
      <c r="H6" s="14">
        <v>35388</v>
      </c>
    </row>
    <row r="7" spans="1:8" s="2" customFormat="1" ht="18.75" customHeight="1">
      <c r="A7" s="9" t="s">
        <v>24</v>
      </c>
      <c r="B7" s="10" t="s">
        <v>9</v>
      </c>
      <c r="C7" s="11">
        <v>775</v>
      </c>
      <c r="D7" s="12">
        <v>6</v>
      </c>
      <c r="E7" s="13">
        <v>936</v>
      </c>
      <c r="F7" s="11">
        <v>26967</v>
      </c>
      <c r="G7" s="12">
        <v>277</v>
      </c>
      <c r="H7" s="14">
        <v>33696</v>
      </c>
    </row>
    <row r="8" spans="1:8" s="2" customFormat="1" ht="18.75" customHeight="1">
      <c r="A8" s="9" t="s">
        <v>25</v>
      </c>
      <c r="B8" s="10" t="s">
        <v>9</v>
      </c>
      <c r="C8" s="11">
        <v>658</v>
      </c>
      <c r="D8" s="12">
        <v>9</v>
      </c>
      <c r="E8" s="13">
        <v>807</v>
      </c>
      <c r="F8" s="11">
        <v>23582</v>
      </c>
      <c r="G8" s="12">
        <v>286</v>
      </c>
      <c r="H8" s="14">
        <v>29202</v>
      </c>
    </row>
    <row r="9" spans="1:8" s="2" customFormat="1" ht="18.75" customHeight="1">
      <c r="A9" s="9" t="s">
        <v>26</v>
      </c>
      <c r="B9" s="10" t="s">
        <v>9</v>
      </c>
      <c r="C9" s="11">
        <v>544</v>
      </c>
      <c r="D9" s="12">
        <v>7</v>
      </c>
      <c r="E9" s="13">
        <v>656</v>
      </c>
      <c r="F9" s="11">
        <v>21091</v>
      </c>
      <c r="G9" s="12">
        <v>228</v>
      </c>
      <c r="H9" s="14">
        <v>25801</v>
      </c>
    </row>
    <row r="10" spans="1:8" s="2" customFormat="1" ht="18.75" customHeight="1">
      <c r="A10" s="9" t="s">
        <v>27</v>
      </c>
      <c r="B10" s="10" t="s">
        <v>9</v>
      </c>
      <c r="C10" s="11">
        <v>435</v>
      </c>
      <c r="D10" s="12">
        <v>10</v>
      </c>
      <c r="E10" s="13">
        <v>497</v>
      </c>
      <c r="F10" s="11">
        <v>19503</v>
      </c>
      <c r="G10" s="12">
        <v>218</v>
      </c>
      <c r="H10" s="14">
        <v>23855</v>
      </c>
    </row>
    <row r="11" spans="1:8" s="2" customFormat="1" ht="18.75" customHeight="1">
      <c r="A11" s="9" t="s">
        <v>28</v>
      </c>
      <c r="B11" s="10" t="s">
        <v>9</v>
      </c>
      <c r="C11" s="11">
        <f aca="true" t="shared" si="0" ref="C11:H11">SUM(C12:C23)</f>
        <v>397</v>
      </c>
      <c r="D11" s="12">
        <f t="shared" si="0"/>
        <v>5</v>
      </c>
      <c r="E11" s="13">
        <f t="shared" si="0"/>
        <v>493</v>
      </c>
      <c r="F11" s="11">
        <f t="shared" si="0"/>
        <v>18088</v>
      </c>
      <c r="G11" s="12">
        <f t="shared" si="0"/>
        <v>215</v>
      </c>
      <c r="H11" s="14">
        <f t="shared" si="0"/>
        <v>22096</v>
      </c>
    </row>
    <row r="12" spans="1:8" s="2" customFormat="1" ht="16.5" customHeight="1">
      <c r="A12" s="15" t="s">
        <v>28</v>
      </c>
      <c r="B12" s="16" t="s">
        <v>12</v>
      </c>
      <c r="C12" s="17">
        <v>33</v>
      </c>
      <c r="D12" s="18">
        <v>2</v>
      </c>
      <c r="E12" s="19">
        <v>52</v>
      </c>
      <c r="F12" s="17">
        <v>1670</v>
      </c>
      <c r="G12" s="18">
        <v>10</v>
      </c>
      <c r="H12" s="20">
        <v>2116</v>
      </c>
    </row>
    <row r="13" spans="1:8" s="2" customFormat="1" ht="16.5" customHeight="1">
      <c r="A13" s="9"/>
      <c r="B13" s="21" t="s">
        <v>8</v>
      </c>
      <c r="C13" s="11">
        <v>26</v>
      </c>
      <c r="D13" s="12">
        <v>0</v>
      </c>
      <c r="E13" s="13">
        <v>28</v>
      </c>
      <c r="F13" s="11">
        <v>1658</v>
      </c>
      <c r="G13" s="12">
        <v>16</v>
      </c>
      <c r="H13" s="14">
        <v>2015</v>
      </c>
    </row>
    <row r="14" spans="1:8" s="2" customFormat="1" ht="16.5" customHeight="1">
      <c r="A14" s="9"/>
      <c r="B14" s="21" t="s">
        <v>13</v>
      </c>
      <c r="C14" s="11">
        <v>41</v>
      </c>
      <c r="D14" s="12">
        <v>0</v>
      </c>
      <c r="E14" s="13">
        <v>55</v>
      </c>
      <c r="F14" s="11">
        <v>1484</v>
      </c>
      <c r="G14" s="12">
        <v>18</v>
      </c>
      <c r="H14" s="14">
        <v>1857</v>
      </c>
    </row>
    <row r="15" spans="1:8" s="2" customFormat="1" ht="16.5" customHeight="1">
      <c r="A15" s="9"/>
      <c r="B15" s="21" t="s">
        <v>14</v>
      </c>
      <c r="C15" s="11">
        <v>18</v>
      </c>
      <c r="D15" s="12">
        <v>0</v>
      </c>
      <c r="E15" s="13">
        <v>18</v>
      </c>
      <c r="F15" s="11">
        <v>1289</v>
      </c>
      <c r="G15" s="12">
        <v>10</v>
      </c>
      <c r="H15" s="14">
        <v>1590</v>
      </c>
    </row>
    <row r="16" spans="1:8" s="2" customFormat="1" ht="16.5" customHeight="1">
      <c r="A16" s="9"/>
      <c r="B16" s="21" t="s">
        <v>15</v>
      </c>
      <c r="C16" s="11">
        <v>30</v>
      </c>
      <c r="D16" s="12">
        <v>0</v>
      </c>
      <c r="E16" s="13">
        <v>40</v>
      </c>
      <c r="F16" s="11">
        <v>1198</v>
      </c>
      <c r="G16" s="12">
        <v>12</v>
      </c>
      <c r="H16" s="14">
        <v>1468</v>
      </c>
    </row>
    <row r="17" spans="1:8" s="2" customFormat="1" ht="16.5" customHeight="1">
      <c r="A17" s="9"/>
      <c r="B17" s="21" t="s">
        <v>10</v>
      </c>
      <c r="C17" s="11">
        <v>47</v>
      </c>
      <c r="D17" s="12">
        <v>2</v>
      </c>
      <c r="E17" s="13">
        <v>50</v>
      </c>
      <c r="F17" s="11">
        <v>1398</v>
      </c>
      <c r="G17" s="12">
        <v>15</v>
      </c>
      <c r="H17" s="14">
        <v>1675</v>
      </c>
    </row>
    <row r="18" spans="1:8" s="2" customFormat="1" ht="16.5" customHeight="1">
      <c r="A18" s="9"/>
      <c r="B18" s="21" t="s">
        <v>16</v>
      </c>
      <c r="C18" s="11">
        <v>35</v>
      </c>
      <c r="D18" s="12">
        <v>0</v>
      </c>
      <c r="E18" s="13">
        <v>39</v>
      </c>
      <c r="F18" s="11">
        <v>1426</v>
      </c>
      <c r="G18" s="12">
        <v>21</v>
      </c>
      <c r="H18" s="14">
        <v>1732</v>
      </c>
    </row>
    <row r="19" spans="1:8" s="2" customFormat="1" ht="16.5" customHeight="1">
      <c r="A19" s="9"/>
      <c r="B19" s="21" t="s">
        <v>17</v>
      </c>
      <c r="C19" s="11">
        <v>38</v>
      </c>
      <c r="D19" s="12">
        <v>0</v>
      </c>
      <c r="E19" s="13">
        <v>47</v>
      </c>
      <c r="F19" s="11">
        <v>1480</v>
      </c>
      <c r="G19" s="12">
        <v>25</v>
      </c>
      <c r="H19" s="14">
        <v>1835</v>
      </c>
    </row>
    <row r="20" spans="1:8" s="2" customFormat="1" ht="16.5" customHeight="1">
      <c r="A20" s="9"/>
      <c r="B20" s="21" t="s">
        <v>11</v>
      </c>
      <c r="C20" s="11">
        <v>34</v>
      </c>
      <c r="D20" s="12">
        <v>1</v>
      </c>
      <c r="E20" s="13">
        <v>38</v>
      </c>
      <c r="F20" s="11">
        <v>1485</v>
      </c>
      <c r="G20" s="12">
        <v>20</v>
      </c>
      <c r="H20" s="14">
        <v>1770</v>
      </c>
    </row>
    <row r="21" spans="1:8" s="2" customFormat="1" ht="16.5" customHeight="1">
      <c r="A21" s="9"/>
      <c r="B21" s="21" t="s">
        <v>3</v>
      </c>
      <c r="C21" s="11">
        <v>30</v>
      </c>
      <c r="D21" s="12">
        <v>0</v>
      </c>
      <c r="E21" s="13">
        <v>43</v>
      </c>
      <c r="F21" s="11">
        <v>1603</v>
      </c>
      <c r="G21" s="12">
        <v>22</v>
      </c>
      <c r="H21" s="14">
        <v>1922</v>
      </c>
    </row>
    <row r="22" spans="1:8" s="2" customFormat="1" ht="16.5" customHeight="1">
      <c r="A22" s="9"/>
      <c r="B22" s="21" t="s">
        <v>18</v>
      </c>
      <c r="C22" s="11">
        <v>27</v>
      </c>
      <c r="D22" s="12">
        <v>0</v>
      </c>
      <c r="E22" s="13">
        <v>37</v>
      </c>
      <c r="F22" s="11">
        <v>1580</v>
      </c>
      <c r="G22" s="12">
        <v>24</v>
      </c>
      <c r="H22" s="14">
        <v>1913</v>
      </c>
    </row>
    <row r="23" spans="1:8" s="2" customFormat="1" ht="16.5" customHeight="1">
      <c r="A23" s="22"/>
      <c r="B23" s="23" t="s">
        <v>19</v>
      </c>
      <c r="C23" s="24">
        <v>38</v>
      </c>
      <c r="D23" s="25">
        <v>0</v>
      </c>
      <c r="E23" s="26">
        <v>46</v>
      </c>
      <c r="F23" s="24">
        <v>1817</v>
      </c>
      <c r="G23" s="25">
        <v>22</v>
      </c>
      <c r="H23" s="27">
        <v>2203</v>
      </c>
    </row>
    <row r="24" s="2" customFormat="1" ht="16.5" customHeight="1">
      <c r="A24" s="2" t="s">
        <v>22</v>
      </c>
    </row>
    <row r="25" s="2" customFormat="1" ht="16.5" customHeight="1"/>
    <row r="26" s="2" customFormat="1" ht="13.5"/>
  </sheetData>
  <sheetProtection/>
  <mergeCells count="3">
    <mergeCell ref="A4:B5"/>
    <mergeCell ref="C4:E4"/>
    <mergeCell ref="F4:H4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8" width="11.625" style="1" customWidth="1"/>
    <col min="9" max="9" width="9.00390625" style="1" bestFit="1" customWidth="1"/>
    <col min="10" max="16384" width="9.00390625" style="1" customWidth="1"/>
  </cols>
  <sheetData>
    <row r="1" ht="16.5" customHeight="1">
      <c r="A1" s="4" t="s">
        <v>50</v>
      </c>
    </row>
    <row r="2" ht="13.5" customHeight="1"/>
    <row r="3" s="2" customFormat="1" ht="16.5" customHeight="1">
      <c r="A3" s="3" t="s">
        <v>0</v>
      </c>
    </row>
    <row r="4" spans="1:8" s="3" customFormat="1" ht="18.75" customHeight="1">
      <c r="A4" s="50" t="s">
        <v>4</v>
      </c>
      <c r="B4" s="51"/>
      <c r="C4" s="54" t="s">
        <v>5</v>
      </c>
      <c r="D4" s="55"/>
      <c r="E4" s="55"/>
      <c r="F4" s="54" t="s">
        <v>1</v>
      </c>
      <c r="G4" s="55"/>
      <c r="H4" s="56"/>
    </row>
    <row r="5" spans="1:8" s="3" customFormat="1" ht="18.75" customHeight="1">
      <c r="A5" s="52"/>
      <c r="B5" s="53"/>
      <c r="C5" s="5" t="s">
        <v>2</v>
      </c>
      <c r="D5" s="8" t="s">
        <v>6</v>
      </c>
      <c r="E5" s="6" t="s">
        <v>7</v>
      </c>
      <c r="F5" s="5" t="s">
        <v>2</v>
      </c>
      <c r="G5" s="8" t="s">
        <v>6</v>
      </c>
      <c r="H5" s="7" t="s">
        <v>7</v>
      </c>
    </row>
    <row r="6" spans="1:8" s="2" customFormat="1" ht="18.75" customHeight="1">
      <c r="A6" s="9" t="s">
        <v>23</v>
      </c>
      <c r="B6" s="10" t="s">
        <v>9</v>
      </c>
      <c r="C6" s="11">
        <v>806</v>
      </c>
      <c r="D6" s="12">
        <v>5</v>
      </c>
      <c r="E6" s="13">
        <v>981</v>
      </c>
      <c r="F6" s="11">
        <v>28385</v>
      </c>
      <c r="G6" s="12">
        <v>302</v>
      </c>
      <c r="H6" s="14">
        <v>35388</v>
      </c>
    </row>
    <row r="7" spans="1:8" s="2" customFormat="1" ht="18.75" customHeight="1">
      <c r="A7" s="9" t="s">
        <v>24</v>
      </c>
      <c r="B7" s="10" t="s">
        <v>9</v>
      </c>
      <c r="C7" s="11">
        <v>775</v>
      </c>
      <c r="D7" s="12">
        <v>6</v>
      </c>
      <c r="E7" s="13">
        <v>936</v>
      </c>
      <c r="F7" s="11">
        <v>26967</v>
      </c>
      <c r="G7" s="12">
        <v>277</v>
      </c>
      <c r="H7" s="14">
        <v>33696</v>
      </c>
    </row>
    <row r="8" spans="1:8" s="2" customFormat="1" ht="18.75" customHeight="1">
      <c r="A8" s="9" t="s">
        <v>25</v>
      </c>
      <c r="B8" s="10" t="s">
        <v>9</v>
      </c>
      <c r="C8" s="11">
        <v>658</v>
      </c>
      <c r="D8" s="12">
        <v>9</v>
      </c>
      <c r="E8" s="13">
        <v>807</v>
      </c>
      <c r="F8" s="11">
        <v>23582</v>
      </c>
      <c r="G8" s="12">
        <v>286</v>
      </c>
      <c r="H8" s="14">
        <v>29202</v>
      </c>
    </row>
    <row r="9" spans="1:8" s="2" customFormat="1" ht="18.75" customHeight="1">
      <c r="A9" s="9" t="s">
        <v>26</v>
      </c>
      <c r="B9" s="10" t="s">
        <v>9</v>
      </c>
      <c r="C9" s="11">
        <v>544</v>
      </c>
      <c r="D9" s="12">
        <v>7</v>
      </c>
      <c r="E9" s="13">
        <v>656</v>
      </c>
      <c r="F9" s="11">
        <v>21091</v>
      </c>
      <c r="G9" s="12">
        <v>228</v>
      </c>
      <c r="H9" s="14">
        <v>25801</v>
      </c>
    </row>
    <row r="10" spans="1:8" s="2" customFormat="1" ht="18.75" customHeight="1">
      <c r="A10" s="9" t="s">
        <v>27</v>
      </c>
      <c r="B10" s="10" t="s">
        <v>9</v>
      </c>
      <c r="C10" s="11">
        <f aca="true" t="shared" si="0" ref="C10:H10">SUM(C11:C22)</f>
        <v>435</v>
      </c>
      <c r="D10" s="12">
        <f t="shared" si="0"/>
        <v>10</v>
      </c>
      <c r="E10" s="13">
        <f t="shared" si="0"/>
        <v>497</v>
      </c>
      <c r="F10" s="11">
        <f t="shared" si="0"/>
        <v>19503</v>
      </c>
      <c r="G10" s="12">
        <f t="shared" si="0"/>
        <v>218</v>
      </c>
      <c r="H10" s="14">
        <f t="shared" si="0"/>
        <v>23855</v>
      </c>
    </row>
    <row r="11" spans="1:8" s="2" customFormat="1" ht="16.5" customHeight="1">
      <c r="A11" s="15" t="s">
        <v>27</v>
      </c>
      <c r="B11" s="16" t="s">
        <v>12</v>
      </c>
      <c r="C11" s="17">
        <v>30</v>
      </c>
      <c r="D11" s="18">
        <v>0</v>
      </c>
      <c r="E11" s="19">
        <v>34</v>
      </c>
      <c r="F11" s="17">
        <v>1863</v>
      </c>
      <c r="G11" s="18">
        <v>12</v>
      </c>
      <c r="H11" s="20">
        <v>2349</v>
      </c>
    </row>
    <row r="12" spans="1:8" s="2" customFormat="1" ht="16.5" customHeight="1">
      <c r="A12" s="9"/>
      <c r="B12" s="21" t="s">
        <v>8</v>
      </c>
      <c r="C12" s="11">
        <v>26</v>
      </c>
      <c r="D12" s="12">
        <v>1</v>
      </c>
      <c r="E12" s="13">
        <v>28</v>
      </c>
      <c r="F12" s="11">
        <v>1701</v>
      </c>
      <c r="G12" s="12">
        <v>7</v>
      </c>
      <c r="H12" s="14">
        <v>2082</v>
      </c>
    </row>
    <row r="13" spans="1:8" s="2" customFormat="1" ht="16.5" customHeight="1">
      <c r="A13" s="9"/>
      <c r="B13" s="21" t="s">
        <v>13</v>
      </c>
      <c r="C13" s="11">
        <v>31</v>
      </c>
      <c r="D13" s="12">
        <v>1</v>
      </c>
      <c r="E13" s="13">
        <v>36</v>
      </c>
      <c r="F13" s="11">
        <v>1718</v>
      </c>
      <c r="G13" s="12">
        <v>11</v>
      </c>
      <c r="H13" s="14">
        <v>2153</v>
      </c>
    </row>
    <row r="14" spans="1:8" s="2" customFormat="1" ht="16.5" customHeight="1">
      <c r="A14" s="9"/>
      <c r="B14" s="21" t="s">
        <v>14</v>
      </c>
      <c r="C14" s="11">
        <v>30</v>
      </c>
      <c r="D14" s="12">
        <v>1</v>
      </c>
      <c r="E14" s="13">
        <v>33</v>
      </c>
      <c r="F14" s="11">
        <v>1325</v>
      </c>
      <c r="G14" s="12">
        <v>16</v>
      </c>
      <c r="H14" s="14">
        <v>1593</v>
      </c>
    </row>
    <row r="15" spans="1:8" s="2" customFormat="1" ht="16.5" customHeight="1">
      <c r="A15" s="9"/>
      <c r="B15" s="21" t="s">
        <v>15</v>
      </c>
      <c r="C15" s="11">
        <v>29</v>
      </c>
      <c r="D15" s="12">
        <v>0</v>
      </c>
      <c r="E15" s="13">
        <v>33</v>
      </c>
      <c r="F15" s="11">
        <v>1389</v>
      </c>
      <c r="G15" s="12">
        <v>15</v>
      </c>
      <c r="H15" s="14">
        <v>1693</v>
      </c>
    </row>
    <row r="16" spans="1:8" s="2" customFormat="1" ht="16.5" customHeight="1">
      <c r="A16" s="9"/>
      <c r="B16" s="21" t="s">
        <v>10</v>
      </c>
      <c r="C16" s="11">
        <v>42</v>
      </c>
      <c r="D16" s="12">
        <v>1</v>
      </c>
      <c r="E16" s="13">
        <v>49</v>
      </c>
      <c r="F16" s="11">
        <v>1493</v>
      </c>
      <c r="G16" s="12">
        <v>14</v>
      </c>
      <c r="H16" s="14">
        <v>1769</v>
      </c>
    </row>
    <row r="17" spans="1:8" s="2" customFormat="1" ht="16.5" customHeight="1">
      <c r="A17" s="9"/>
      <c r="B17" s="21" t="s">
        <v>16</v>
      </c>
      <c r="C17" s="11">
        <v>36</v>
      </c>
      <c r="D17" s="12">
        <v>2</v>
      </c>
      <c r="E17" s="13">
        <v>41</v>
      </c>
      <c r="F17" s="11">
        <v>1566</v>
      </c>
      <c r="G17" s="12">
        <v>28</v>
      </c>
      <c r="H17" s="14">
        <v>1857</v>
      </c>
    </row>
    <row r="18" spans="1:8" s="2" customFormat="1" ht="16.5" customHeight="1">
      <c r="A18" s="9"/>
      <c r="B18" s="21" t="s">
        <v>17</v>
      </c>
      <c r="C18" s="11">
        <v>37</v>
      </c>
      <c r="D18" s="12">
        <v>1</v>
      </c>
      <c r="E18" s="13">
        <v>38</v>
      </c>
      <c r="F18" s="11">
        <v>1581</v>
      </c>
      <c r="G18" s="12">
        <v>22</v>
      </c>
      <c r="H18" s="14">
        <v>1989</v>
      </c>
    </row>
    <row r="19" spans="1:8" s="2" customFormat="1" ht="16.5" customHeight="1">
      <c r="A19" s="9"/>
      <c r="B19" s="21" t="s">
        <v>11</v>
      </c>
      <c r="C19" s="11">
        <v>34</v>
      </c>
      <c r="D19" s="12">
        <v>1</v>
      </c>
      <c r="E19" s="13">
        <v>36</v>
      </c>
      <c r="F19" s="11">
        <v>1623</v>
      </c>
      <c r="G19" s="12">
        <v>22</v>
      </c>
      <c r="H19" s="14">
        <v>1965</v>
      </c>
    </row>
    <row r="20" spans="1:8" s="2" customFormat="1" ht="16.5" customHeight="1">
      <c r="A20" s="9"/>
      <c r="B20" s="21" t="s">
        <v>3</v>
      </c>
      <c r="C20" s="11">
        <v>54</v>
      </c>
      <c r="D20" s="12">
        <v>1</v>
      </c>
      <c r="E20" s="13">
        <v>62</v>
      </c>
      <c r="F20" s="11">
        <v>1741</v>
      </c>
      <c r="G20" s="12">
        <v>27</v>
      </c>
      <c r="H20" s="14">
        <v>2094</v>
      </c>
    </row>
    <row r="21" spans="1:8" s="2" customFormat="1" ht="16.5" customHeight="1">
      <c r="A21" s="9"/>
      <c r="B21" s="21" t="s">
        <v>18</v>
      </c>
      <c r="C21" s="11">
        <v>38</v>
      </c>
      <c r="D21" s="12">
        <v>0</v>
      </c>
      <c r="E21" s="13">
        <v>45</v>
      </c>
      <c r="F21" s="11">
        <v>1583</v>
      </c>
      <c r="G21" s="12">
        <v>22</v>
      </c>
      <c r="H21" s="14">
        <v>1926</v>
      </c>
    </row>
    <row r="22" spans="1:8" s="2" customFormat="1" ht="16.5" customHeight="1">
      <c r="A22" s="22"/>
      <c r="B22" s="23" t="s">
        <v>19</v>
      </c>
      <c r="C22" s="24">
        <v>48</v>
      </c>
      <c r="D22" s="25">
        <v>1</v>
      </c>
      <c r="E22" s="26">
        <v>62</v>
      </c>
      <c r="F22" s="24">
        <v>1920</v>
      </c>
      <c r="G22" s="25">
        <v>22</v>
      </c>
      <c r="H22" s="27">
        <v>2385</v>
      </c>
    </row>
    <row r="23" s="2" customFormat="1" ht="16.5" customHeight="1">
      <c r="A23" s="2" t="s">
        <v>22</v>
      </c>
    </row>
    <row r="24" s="2" customFormat="1" ht="16.5" customHeight="1"/>
    <row r="25" s="2" customFormat="1" ht="13.5"/>
  </sheetData>
  <sheetProtection/>
  <mergeCells count="3">
    <mergeCell ref="A4:B5"/>
    <mergeCell ref="C4:E4"/>
    <mergeCell ref="F4:H4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8" width="11.625" style="1" customWidth="1"/>
    <col min="9" max="9" width="9.00390625" style="1" bestFit="1" customWidth="1"/>
    <col min="10" max="16384" width="9.00390625" style="1" customWidth="1"/>
  </cols>
  <sheetData>
    <row r="1" ht="16.5" customHeight="1">
      <c r="A1" s="4" t="s">
        <v>51</v>
      </c>
    </row>
    <row r="2" ht="13.5" customHeight="1"/>
    <row r="3" s="2" customFormat="1" ht="16.5" customHeight="1">
      <c r="A3" s="3" t="s">
        <v>0</v>
      </c>
    </row>
    <row r="4" spans="1:8" s="3" customFormat="1" ht="18.75" customHeight="1">
      <c r="A4" s="50" t="s">
        <v>4</v>
      </c>
      <c r="B4" s="51"/>
      <c r="C4" s="54" t="s">
        <v>5</v>
      </c>
      <c r="D4" s="55"/>
      <c r="E4" s="55"/>
      <c r="F4" s="54" t="s">
        <v>1</v>
      </c>
      <c r="G4" s="55"/>
      <c r="H4" s="56"/>
    </row>
    <row r="5" spans="1:8" s="3" customFormat="1" ht="18.75" customHeight="1">
      <c r="A5" s="52"/>
      <c r="B5" s="53"/>
      <c r="C5" s="5" t="s">
        <v>2</v>
      </c>
      <c r="D5" s="8" t="s">
        <v>6</v>
      </c>
      <c r="E5" s="6" t="s">
        <v>7</v>
      </c>
      <c r="F5" s="5" t="s">
        <v>2</v>
      </c>
      <c r="G5" s="8" t="s">
        <v>6</v>
      </c>
      <c r="H5" s="7" t="s">
        <v>7</v>
      </c>
    </row>
    <row r="6" spans="1:8" s="2" customFormat="1" ht="18.75" customHeight="1">
      <c r="A6" s="9" t="s">
        <v>23</v>
      </c>
      <c r="B6" s="10" t="s">
        <v>9</v>
      </c>
      <c r="C6" s="11">
        <v>806</v>
      </c>
      <c r="D6" s="12">
        <v>5</v>
      </c>
      <c r="E6" s="13">
        <v>981</v>
      </c>
      <c r="F6" s="11">
        <v>28385</v>
      </c>
      <c r="G6" s="12">
        <v>302</v>
      </c>
      <c r="H6" s="14">
        <v>35388</v>
      </c>
    </row>
    <row r="7" spans="1:8" s="2" customFormat="1" ht="18.75" customHeight="1">
      <c r="A7" s="9" t="s">
        <v>24</v>
      </c>
      <c r="B7" s="10" t="s">
        <v>9</v>
      </c>
      <c r="C7" s="11">
        <v>775</v>
      </c>
      <c r="D7" s="12">
        <v>6</v>
      </c>
      <c r="E7" s="13">
        <v>936</v>
      </c>
      <c r="F7" s="11">
        <v>26967</v>
      </c>
      <c r="G7" s="12">
        <v>277</v>
      </c>
      <c r="H7" s="14">
        <v>33696</v>
      </c>
    </row>
    <row r="8" spans="1:8" s="2" customFormat="1" ht="18.75" customHeight="1">
      <c r="A8" s="9" t="s">
        <v>25</v>
      </c>
      <c r="B8" s="10" t="s">
        <v>9</v>
      </c>
      <c r="C8" s="11">
        <v>658</v>
      </c>
      <c r="D8" s="12">
        <v>9</v>
      </c>
      <c r="E8" s="13">
        <v>807</v>
      </c>
      <c r="F8" s="11">
        <v>23582</v>
      </c>
      <c r="G8" s="12">
        <v>286</v>
      </c>
      <c r="H8" s="14">
        <v>29202</v>
      </c>
    </row>
    <row r="9" spans="1:8" s="2" customFormat="1" ht="18.75" customHeight="1">
      <c r="A9" s="9" t="s">
        <v>26</v>
      </c>
      <c r="B9" s="10" t="s">
        <v>9</v>
      </c>
      <c r="C9" s="11">
        <f aca="true" t="shared" si="0" ref="C9:H9">SUM(C10:C21)</f>
        <v>544</v>
      </c>
      <c r="D9" s="12">
        <f t="shared" si="0"/>
        <v>7</v>
      </c>
      <c r="E9" s="13">
        <f t="shared" si="0"/>
        <v>656</v>
      </c>
      <c r="F9" s="11">
        <f t="shared" si="0"/>
        <v>21091</v>
      </c>
      <c r="G9" s="12">
        <f t="shared" si="0"/>
        <v>228</v>
      </c>
      <c r="H9" s="14">
        <f t="shared" si="0"/>
        <v>25801</v>
      </c>
    </row>
    <row r="10" spans="1:8" s="2" customFormat="1" ht="16.5" customHeight="1">
      <c r="A10" s="15" t="s">
        <v>26</v>
      </c>
      <c r="B10" s="16" t="s">
        <v>12</v>
      </c>
      <c r="C10" s="17">
        <v>43</v>
      </c>
      <c r="D10" s="18">
        <v>1</v>
      </c>
      <c r="E10" s="19">
        <v>52</v>
      </c>
      <c r="F10" s="17">
        <v>1951</v>
      </c>
      <c r="G10" s="18">
        <v>11</v>
      </c>
      <c r="H10" s="20">
        <v>2443</v>
      </c>
    </row>
    <row r="11" spans="1:8" s="2" customFormat="1" ht="16.5" customHeight="1">
      <c r="A11" s="9"/>
      <c r="B11" s="21" t="s">
        <v>8</v>
      </c>
      <c r="C11" s="11">
        <v>42</v>
      </c>
      <c r="D11" s="12">
        <v>0</v>
      </c>
      <c r="E11" s="13">
        <v>53</v>
      </c>
      <c r="F11" s="11">
        <v>2158</v>
      </c>
      <c r="G11" s="12">
        <v>11</v>
      </c>
      <c r="H11" s="14">
        <v>2647</v>
      </c>
    </row>
    <row r="12" spans="1:8" s="2" customFormat="1" ht="16.5" customHeight="1">
      <c r="A12" s="9"/>
      <c r="B12" s="21" t="s">
        <v>13</v>
      </c>
      <c r="C12" s="11">
        <v>32</v>
      </c>
      <c r="D12" s="12">
        <v>1</v>
      </c>
      <c r="E12" s="13">
        <v>41</v>
      </c>
      <c r="F12" s="11">
        <v>1737</v>
      </c>
      <c r="G12" s="12">
        <v>10</v>
      </c>
      <c r="H12" s="14">
        <v>2231</v>
      </c>
    </row>
    <row r="13" spans="1:8" s="2" customFormat="1" ht="16.5" customHeight="1">
      <c r="A13" s="9"/>
      <c r="B13" s="21" t="s">
        <v>14</v>
      </c>
      <c r="C13" s="11">
        <v>44</v>
      </c>
      <c r="D13" s="12">
        <v>0</v>
      </c>
      <c r="E13" s="13">
        <v>48</v>
      </c>
      <c r="F13" s="11">
        <v>1341</v>
      </c>
      <c r="G13" s="12">
        <v>14</v>
      </c>
      <c r="H13" s="14">
        <v>1613</v>
      </c>
    </row>
    <row r="14" spans="1:8" s="2" customFormat="1" ht="16.5" customHeight="1">
      <c r="A14" s="9"/>
      <c r="B14" s="21" t="s">
        <v>15</v>
      </c>
      <c r="C14" s="11">
        <v>51</v>
      </c>
      <c r="D14" s="12">
        <v>0</v>
      </c>
      <c r="E14" s="13">
        <v>57</v>
      </c>
      <c r="F14" s="11">
        <v>1447</v>
      </c>
      <c r="G14" s="12">
        <v>15</v>
      </c>
      <c r="H14" s="14">
        <v>1754</v>
      </c>
    </row>
    <row r="15" spans="1:8" s="2" customFormat="1" ht="16.5" customHeight="1">
      <c r="A15" s="9"/>
      <c r="B15" s="21" t="s">
        <v>10</v>
      </c>
      <c r="C15" s="11">
        <v>30</v>
      </c>
      <c r="D15" s="12">
        <v>1</v>
      </c>
      <c r="E15" s="13">
        <v>36</v>
      </c>
      <c r="F15" s="11">
        <v>1608</v>
      </c>
      <c r="G15" s="12">
        <v>27</v>
      </c>
      <c r="H15" s="14">
        <v>1926</v>
      </c>
    </row>
    <row r="16" spans="1:8" s="2" customFormat="1" ht="16.5" customHeight="1">
      <c r="A16" s="9"/>
      <c r="B16" s="21" t="s">
        <v>16</v>
      </c>
      <c r="C16" s="11">
        <v>49</v>
      </c>
      <c r="D16" s="12">
        <v>1</v>
      </c>
      <c r="E16" s="13">
        <v>62</v>
      </c>
      <c r="F16" s="11">
        <v>1570</v>
      </c>
      <c r="G16" s="12">
        <v>21</v>
      </c>
      <c r="H16" s="14">
        <v>1858</v>
      </c>
    </row>
    <row r="17" spans="1:8" s="2" customFormat="1" ht="16.5" customHeight="1">
      <c r="A17" s="9"/>
      <c r="B17" s="21" t="s">
        <v>17</v>
      </c>
      <c r="C17" s="11">
        <v>54</v>
      </c>
      <c r="D17" s="12">
        <v>1</v>
      </c>
      <c r="E17" s="13">
        <v>72</v>
      </c>
      <c r="F17" s="11">
        <v>1688</v>
      </c>
      <c r="G17" s="12">
        <v>24</v>
      </c>
      <c r="H17" s="14">
        <v>2098</v>
      </c>
    </row>
    <row r="18" spans="1:8" s="2" customFormat="1" ht="16.5" customHeight="1">
      <c r="A18" s="9"/>
      <c r="B18" s="21" t="s">
        <v>11</v>
      </c>
      <c r="C18" s="11">
        <v>55</v>
      </c>
      <c r="D18" s="12">
        <v>1</v>
      </c>
      <c r="E18" s="13">
        <v>65</v>
      </c>
      <c r="F18" s="11">
        <v>1824</v>
      </c>
      <c r="G18" s="12">
        <v>22</v>
      </c>
      <c r="H18" s="14">
        <v>2172</v>
      </c>
    </row>
    <row r="19" spans="1:8" s="2" customFormat="1" ht="16.5" customHeight="1">
      <c r="A19" s="9"/>
      <c r="B19" s="21" t="s">
        <v>3</v>
      </c>
      <c r="C19" s="11">
        <v>50</v>
      </c>
      <c r="D19" s="12">
        <v>0</v>
      </c>
      <c r="E19" s="13">
        <v>58</v>
      </c>
      <c r="F19" s="11">
        <v>1850</v>
      </c>
      <c r="G19" s="12">
        <v>21</v>
      </c>
      <c r="H19" s="14">
        <v>2220</v>
      </c>
    </row>
    <row r="20" spans="1:8" s="2" customFormat="1" ht="16.5" customHeight="1">
      <c r="A20" s="9"/>
      <c r="B20" s="21" t="s">
        <v>18</v>
      </c>
      <c r="C20" s="11">
        <v>39</v>
      </c>
      <c r="D20" s="12">
        <v>1</v>
      </c>
      <c r="E20" s="13">
        <v>44</v>
      </c>
      <c r="F20" s="11">
        <v>1702</v>
      </c>
      <c r="G20" s="12">
        <v>25</v>
      </c>
      <c r="H20" s="14">
        <v>2073</v>
      </c>
    </row>
    <row r="21" spans="1:8" s="2" customFormat="1" ht="16.5" customHeight="1">
      <c r="A21" s="22"/>
      <c r="B21" s="23" t="s">
        <v>19</v>
      </c>
      <c r="C21" s="24">
        <v>55</v>
      </c>
      <c r="D21" s="25">
        <v>0</v>
      </c>
      <c r="E21" s="26">
        <v>68</v>
      </c>
      <c r="F21" s="24">
        <v>2215</v>
      </c>
      <c r="G21" s="25">
        <v>27</v>
      </c>
      <c r="H21" s="27">
        <v>2766</v>
      </c>
    </row>
    <row r="22" s="2" customFormat="1" ht="16.5" customHeight="1">
      <c r="A22" s="2" t="s">
        <v>22</v>
      </c>
    </row>
    <row r="23" s="2" customFormat="1" ht="16.5" customHeight="1"/>
    <row r="24" s="2" customFormat="1" ht="13.5"/>
  </sheetData>
  <sheetProtection/>
  <mergeCells count="3">
    <mergeCell ref="A4:B5"/>
    <mergeCell ref="C4:E4"/>
    <mergeCell ref="F4:H4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8" width="11.625" style="1" customWidth="1"/>
    <col min="9" max="9" width="9.00390625" style="1" bestFit="1" customWidth="1"/>
    <col min="10" max="16384" width="9.00390625" style="1" customWidth="1"/>
  </cols>
  <sheetData>
    <row r="1" ht="16.5" customHeight="1">
      <c r="A1" s="4" t="s">
        <v>52</v>
      </c>
    </row>
    <row r="2" ht="13.5" customHeight="1"/>
    <row r="3" s="2" customFormat="1" ht="16.5" customHeight="1">
      <c r="A3" s="3" t="s">
        <v>0</v>
      </c>
    </row>
    <row r="4" spans="1:8" s="3" customFormat="1" ht="18.75" customHeight="1">
      <c r="A4" s="50" t="s">
        <v>4</v>
      </c>
      <c r="B4" s="51"/>
      <c r="C4" s="54" t="s">
        <v>5</v>
      </c>
      <c r="D4" s="55"/>
      <c r="E4" s="55"/>
      <c r="F4" s="54" t="s">
        <v>1</v>
      </c>
      <c r="G4" s="55"/>
      <c r="H4" s="56"/>
    </row>
    <row r="5" spans="1:8" s="3" customFormat="1" ht="18.75" customHeight="1">
      <c r="A5" s="52"/>
      <c r="B5" s="53"/>
      <c r="C5" s="5" t="s">
        <v>2</v>
      </c>
      <c r="D5" s="8" t="s">
        <v>6</v>
      </c>
      <c r="E5" s="6" t="s">
        <v>7</v>
      </c>
      <c r="F5" s="5" t="s">
        <v>2</v>
      </c>
      <c r="G5" s="8" t="s">
        <v>6</v>
      </c>
      <c r="H5" s="7" t="s">
        <v>7</v>
      </c>
    </row>
    <row r="6" spans="1:8" s="2" customFormat="1" ht="18.75" customHeight="1">
      <c r="A6" s="9" t="s">
        <v>23</v>
      </c>
      <c r="B6" s="10" t="s">
        <v>9</v>
      </c>
      <c r="C6" s="11">
        <v>806</v>
      </c>
      <c r="D6" s="12">
        <v>5</v>
      </c>
      <c r="E6" s="13">
        <v>981</v>
      </c>
      <c r="F6" s="11">
        <v>28385</v>
      </c>
      <c r="G6" s="12">
        <v>302</v>
      </c>
      <c r="H6" s="14">
        <v>35388</v>
      </c>
    </row>
    <row r="7" spans="1:8" s="2" customFormat="1" ht="18.75" customHeight="1">
      <c r="A7" s="9" t="s">
        <v>24</v>
      </c>
      <c r="B7" s="10" t="s">
        <v>9</v>
      </c>
      <c r="C7" s="11">
        <v>775</v>
      </c>
      <c r="D7" s="12">
        <v>6</v>
      </c>
      <c r="E7" s="13">
        <v>936</v>
      </c>
      <c r="F7" s="11">
        <v>26967</v>
      </c>
      <c r="G7" s="12">
        <v>277</v>
      </c>
      <c r="H7" s="14">
        <v>33696</v>
      </c>
    </row>
    <row r="8" spans="1:8" s="2" customFormat="1" ht="18.75" customHeight="1">
      <c r="A8" s="9" t="s">
        <v>25</v>
      </c>
      <c r="B8" s="10" t="s">
        <v>9</v>
      </c>
      <c r="C8" s="11">
        <f aca="true" t="shared" si="0" ref="C8:H8">SUM(C9:C20)</f>
        <v>658</v>
      </c>
      <c r="D8" s="12">
        <f t="shared" si="0"/>
        <v>9</v>
      </c>
      <c r="E8" s="13">
        <f t="shared" si="0"/>
        <v>807</v>
      </c>
      <c r="F8" s="11">
        <f t="shared" si="0"/>
        <v>23582</v>
      </c>
      <c r="G8" s="12">
        <f t="shared" si="0"/>
        <v>286</v>
      </c>
      <c r="H8" s="14">
        <f t="shared" si="0"/>
        <v>29202</v>
      </c>
    </row>
    <row r="9" spans="1:8" s="2" customFormat="1" ht="16.5" customHeight="1">
      <c r="A9" s="15" t="s">
        <v>25</v>
      </c>
      <c r="B9" s="16" t="s">
        <v>12</v>
      </c>
      <c r="C9" s="17">
        <v>51</v>
      </c>
      <c r="D9" s="18">
        <v>1</v>
      </c>
      <c r="E9" s="19">
        <v>57</v>
      </c>
      <c r="F9" s="17">
        <v>2003</v>
      </c>
      <c r="G9" s="18">
        <v>18</v>
      </c>
      <c r="H9" s="20">
        <v>2473</v>
      </c>
    </row>
    <row r="10" spans="1:8" s="2" customFormat="1" ht="16.5" customHeight="1">
      <c r="A10" s="9"/>
      <c r="B10" s="21" t="s">
        <v>8</v>
      </c>
      <c r="C10" s="11">
        <v>44</v>
      </c>
      <c r="D10" s="12">
        <v>0</v>
      </c>
      <c r="E10" s="13">
        <v>55</v>
      </c>
      <c r="F10" s="11">
        <v>2039</v>
      </c>
      <c r="G10" s="12">
        <v>20</v>
      </c>
      <c r="H10" s="14">
        <v>2534</v>
      </c>
    </row>
    <row r="11" spans="1:8" s="2" customFormat="1" ht="16.5" customHeight="1">
      <c r="A11" s="9"/>
      <c r="B11" s="21" t="s">
        <v>13</v>
      </c>
      <c r="C11" s="11">
        <v>45</v>
      </c>
      <c r="D11" s="12">
        <v>0</v>
      </c>
      <c r="E11" s="13">
        <v>62</v>
      </c>
      <c r="F11" s="11">
        <v>1867</v>
      </c>
      <c r="G11" s="12">
        <v>15</v>
      </c>
      <c r="H11" s="14">
        <v>2390</v>
      </c>
    </row>
    <row r="12" spans="1:8" s="2" customFormat="1" ht="16.5" customHeight="1">
      <c r="A12" s="9"/>
      <c r="B12" s="21" t="s">
        <v>14</v>
      </c>
      <c r="C12" s="11">
        <v>73</v>
      </c>
      <c r="D12" s="12">
        <v>0</v>
      </c>
      <c r="E12" s="13">
        <v>87</v>
      </c>
      <c r="F12" s="11">
        <v>1548</v>
      </c>
      <c r="G12" s="12">
        <v>17</v>
      </c>
      <c r="H12" s="14">
        <v>1932</v>
      </c>
    </row>
    <row r="13" spans="1:8" s="2" customFormat="1" ht="16.5" customHeight="1">
      <c r="A13" s="9"/>
      <c r="B13" s="21" t="s">
        <v>15</v>
      </c>
      <c r="C13" s="11">
        <v>57</v>
      </c>
      <c r="D13" s="12">
        <v>1</v>
      </c>
      <c r="E13" s="13">
        <v>62</v>
      </c>
      <c r="F13" s="11">
        <v>1821</v>
      </c>
      <c r="G13" s="12">
        <v>23</v>
      </c>
      <c r="H13" s="14">
        <v>2235</v>
      </c>
    </row>
    <row r="14" spans="1:8" s="2" customFormat="1" ht="16.5" customHeight="1">
      <c r="A14" s="9"/>
      <c r="B14" s="21" t="s">
        <v>10</v>
      </c>
      <c r="C14" s="11">
        <v>49</v>
      </c>
      <c r="D14" s="12">
        <v>0</v>
      </c>
      <c r="E14" s="13">
        <v>59</v>
      </c>
      <c r="F14" s="11">
        <v>1908</v>
      </c>
      <c r="G14" s="12">
        <v>16</v>
      </c>
      <c r="H14" s="14">
        <v>2374</v>
      </c>
    </row>
    <row r="15" spans="1:8" s="2" customFormat="1" ht="16.5" customHeight="1">
      <c r="A15" s="9"/>
      <c r="B15" s="21" t="s">
        <v>16</v>
      </c>
      <c r="C15" s="11">
        <v>56</v>
      </c>
      <c r="D15" s="12">
        <v>1</v>
      </c>
      <c r="E15" s="13">
        <v>75</v>
      </c>
      <c r="F15" s="11">
        <v>1937</v>
      </c>
      <c r="G15" s="12">
        <v>35</v>
      </c>
      <c r="H15" s="14">
        <v>2339</v>
      </c>
    </row>
    <row r="16" spans="1:8" s="2" customFormat="1" ht="16.5" customHeight="1">
      <c r="A16" s="9"/>
      <c r="B16" s="21" t="s">
        <v>17</v>
      </c>
      <c r="C16" s="11">
        <v>74</v>
      </c>
      <c r="D16" s="12">
        <v>0</v>
      </c>
      <c r="E16" s="13">
        <v>89</v>
      </c>
      <c r="F16" s="11">
        <v>2148</v>
      </c>
      <c r="G16" s="12">
        <v>38</v>
      </c>
      <c r="H16" s="14">
        <v>2674</v>
      </c>
    </row>
    <row r="17" spans="1:8" s="2" customFormat="1" ht="16.5" customHeight="1">
      <c r="A17" s="9"/>
      <c r="B17" s="21" t="s">
        <v>11</v>
      </c>
      <c r="C17" s="11">
        <v>51</v>
      </c>
      <c r="D17" s="12">
        <v>2</v>
      </c>
      <c r="E17" s="13">
        <v>56</v>
      </c>
      <c r="F17" s="11">
        <v>1945</v>
      </c>
      <c r="G17" s="12">
        <v>36</v>
      </c>
      <c r="H17" s="14">
        <v>2401</v>
      </c>
    </row>
    <row r="18" spans="1:8" s="2" customFormat="1" ht="16.5" customHeight="1">
      <c r="A18" s="9"/>
      <c r="B18" s="21" t="s">
        <v>3</v>
      </c>
      <c r="C18" s="11">
        <v>56</v>
      </c>
      <c r="D18" s="12">
        <v>1</v>
      </c>
      <c r="E18" s="13">
        <v>68</v>
      </c>
      <c r="F18" s="11">
        <v>2201</v>
      </c>
      <c r="G18" s="12">
        <v>27</v>
      </c>
      <c r="H18" s="14">
        <v>2703</v>
      </c>
    </row>
    <row r="19" spans="1:8" s="2" customFormat="1" ht="16.5" customHeight="1">
      <c r="A19" s="9"/>
      <c r="B19" s="21" t="s">
        <v>18</v>
      </c>
      <c r="C19" s="11">
        <v>52</v>
      </c>
      <c r="D19" s="12">
        <v>2</v>
      </c>
      <c r="E19" s="13">
        <v>64</v>
      </c>
      <c r="F19" s="11">
        <v>2001</v>
      </c>
      <c r="G19" s="12">
        <v>24</v>
      </c>
      <c r="H19" s="14">
        <v>2430</v>
      </c>
    </row>
    <row r="20" spans="1:8" s="2" customFormat="1" ht="16.5" customHeight="1">
      <c r="A20" s="22"/>
      <c r="B20" s="23" t="s">
        <v>19</v>
      </c>
      <c r="C20" s="24">
        <v>50</v>
      </c>
      <c r="D20" s="25">
        <v>1</v>
      </c>
      <c r="E20" s="26">
        <v>73</v>
      </c>
      <c r="F20" s="24">
        <v>2164</v>
      </c>
      <c r="G20" s="25">
        <v>17</v>
      </c>
      <c r="H20" s="27">
        <v>2717</v>
      </c>
    </row>
    <row r="21" s="2" customFormat="1" ht="16.5" customHeight="1">
      <c r="A21" s="2" t="s">
        <v>22</v>
      </c>
    </row>
    <row r="22" s="2" customFormat="1" ht="16.5" customHeight="1"/>
    <row r="23" s="2" customFormat="1" ht="13.5"/>
  </sheetData>
  <sheetProtection/>
  <mergeCells count="3">
    <mergeCell ref="A4:B5"/>
    <mergeCell ref="C4:E4"/>
    <mergeCell ref="F4:H4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8" width="11.625" style="1" customWidth="1"/>
    <col min="9" max="9" width="9.00390625" style="1" bestFit="1" customWidth="1"/>
    <col min="10" max="16384" width="9.00390625" style="1" customWidth="1"/>
  </cols>
  <sheetData>
    <row r="1" ht="16.5" customHeight="1">
      <c r="A1" s="4" t="s">
        <v>53</v>
      </c>
    </row>
    <row r="2" ht="13.5" customHeight="1"/>
    <row r="3" s="2" customFormat="1" ht="16.5" customHeight="1">
      <c r="A3" s="3" t="s">
        <v>0</v>
      </c>
    </row>
    <row r="4" spans="1:8" s="3" customFormat="1" ht="18.75" customHeight="1">
      <c r="A4" s="50" t="s">
        <v>4</v>
      </c>
      <c r="B4" s="51"/>
      <c r="C4" s="54" t="s">
        <v>5</v>
      </c>
      <c r="D4" s="55"/>
      <c r="E4" s="55"/>
      <c r="F4" s="54" t="s">
        <v>1</v>
      </c>
      <c r="G4" s="55"/>
      <c r="H4" s="56"/>
    </row>
    <row r="5" spans="1:8" s="3" customFormat="1" ht="18.75" customHeight="1">
      <c r="A5" s="52"/>
      <c r="B5" s="53"/>
      <c r="C5" s="5" t="s">
        <v>2</v>
      </c>
      <c r="D5" s="8" t="s">
        <v>6</v>
      </c>
      <c r="E5" s="6" t="s">
        <v>7</v>
      </c>
      <c r="F5" s="5" t="s">
        <v>2</v>
      </c>
      <c r="G5" s="8" t="s">
        <v>6</v>
      </c>
      <c r="H5" s="7" t="s">
        <v>7</v>
      </c>
    </row>
    <row r="6" spans="1:8" s="2" customFormat="1" ht="18.75" customHeight="1">
      <c r="A6" s="9" t="s">
        <v>23</v>
      </c>
      <c r="B6" s="10" t="s">
        <v>9</v>
      </c>
      <c r="C6" s="11">
        <v>806</v>
      </c>
      <c r="D6" s="12">
        <v>5</v>
      </c>
      <c r="E6" s="13">
        <v>981</v>
      </c>
      <c r="F6" s="11">
        <v>28385</v>
      </c>
      <c r="G6" s="12">
        <v>302</v>
      </c>
      <c r="H6" s="14">
        <v>35388</v>
      </c>
    </row>
    <row r="7" spans="1:8" s="2" customFormat="1" ht="18.75" customHeight="1">
      <c r="A7" s="9" t="s">
        <v>24</v>
      </c>
      <c r="B7" s="10" t="s">
        <v>9</v>
      </c>
      <c r="C7" s="11">
        <f aca="true" t="shared" si="0" ref="C7:H7">SUM(C8:C19)</f>
        <v>775</v>
      </c>
      <c r="D7" s="12">
        <f t="shared" si="0"/>
        <v>6</v>
      </c>
      <c r="E7" s="13">
        <f t="shared" si="0"/>
        <v>936</v>
      </c>
      <c r="F7" s="11">
        <f t="shared" si="0"/>
        <v>26967</v>
      </c>
      <c r="G7" s="12">
        <f t="shared" si="0"/>
        <v>277</v>
      </c>
      <c r="H7" s="14">
        <f t="shared" si="0"/>
        <v>33696</v>
      </c>
    </row>
    <row r="8" spans="1:8" s="2" customFormat="1" ht="16.5" customHeight="1">
      <c r="A8" s="15" t="s">
        <v>24</v>
      </c>
      <c r="B8" s="16" t="s">
        <v>12</v>
      </c>
      <c r="C8" s="17">
        <v>54</v>
      </c>
      <c r="D8" s="18">
        <v>2</v>
      </c>
      <c r="E8" s="19">
        <v>68</v>
      </c>
      <c r="F8" s="17">
        <v>2564</v>
      </c>
      <c r="G8" s="18">
        <v>21</v>
      </c>
      <c r="H8" s="20">
        <v>3241</v>
      </c>
    </row>
    <row r="9" spans="1:8" s="2" customFormat="1" ht="16.5" customHeight="1">
      <c r="A9" s="9"/>
      <c r="B9" s="21" t="s">
        <v>8</v>
      </c>
      <c r="C9" s="11">
        <v>50</v>
      </c>
      <c r="D9" s="12">
        <v>0</v>
      </c>
      <c r="E9" s="13">
        <v>57</v>
      </c>
      <c r="F9" s="11">
        <v>2667</v>
      </c>
      <c r="G9" s="12">
        <v>11</v>
      </c>
      <c r="H9" s="14">
        <v>3340</v>
      </c>
    </row>
    <row r="10" spans="1:8" s="2" customFormat="1" ht="16.5" customHeight="1">
      <c r="A10" s="9"/>
      <c r="B10" s="21" t="s">
        <v>13</v>
      </c>
      <c r="C10" s="11">
        <v>55</v>
      </c>
      <c r="D10" s="12">
        <v>1</v>
      </c>
      <c r="E10" s="13">
        <v>63</v>
      </c>
      <c r="F10" s="11">
        <v>2237</v>
      </c>
      <c r="G10" s="12">
        <v>20</v>
      </c>
      <c r="H10" s="14">
        <v>2905</v>
      </c>
    </row>
    <row r="11" spans="1:8" s="2" customFormat="1" ht="16.5" customHeight="1">
      <c r="A11" s="9"/>
      <c r="B11" s="21" t="s">
        <v>14</v>
      </c>
      <c r="C11" s="11">
        <v>64</v>
      </c>
      <c r="D11" s="12">
        <v>1</v>
      </c>
      <c r="E11" s="13">
        <v>76</v>
      </c>
      <c r="F11" s="11">
        <v>1770</v>
      </c>
      <c r="G11" s="12">
        <v>15</v>
      </c>
      <c r="H11" s="14">
        <v>2238</v>
      </c>
    </row>
    <row r="12" spans="1:8" s="2" customFormat="1" ht="16.5" customHeight="1">
      <c r="A12" s="9"/>
      <c r="B12" s="21" t="s">
        <v>15</v>
      </c>
      <c r="C12" s="11">
        <v>58</v>
      </c>
      <c r="D12" s="12">
        <v>0</v>
      </c>
      <c r="E12" s="13">
        <v>75</v>
      </c>
      <c r="F12" s="11">
        <v>1937</v>
      </c>
      <c r="G12" s="12">
        <v>22</v>
      </c>
      <c r="H12" s="14">
        <v>2438</v>
      </c>
    </row>
    <row r="13" spans="1:8" s="2" customFormat="1" ht="16.5" customHeight="1">
      <c r="A13" s="9"/>
      <c r="B13" s="21" t="s">
        <v>10</v>
      </c>
      <c r="C13" s="11">
        <v>51</v>
      </c>
      <c r="D13" s="12">
        <v>0</v>
      </c>
      <c r="E13" s="13">
        <v>63</v>
      </c>
      <c r="F13" s="11">
        <v>1955</v>
      </c>
      <c r="G13" s="12">
        <v>14</v>
      </c>
      <c r="H13" s="14">
        <v>2404</v>
      </c>
    </row>
    <row r="14" spans="1:8" s="2" customFormat="1" ht="16.5" customHeight="1">
      <c r="A14" s="9"/>
      <c r="B14" s="21" t="s">
        <v>16</v>
      </c>
      <c r="C14" s="11">
        <v>60</v>
      </c>
      <c r="D14" s="12">
        <v>0</v>
      </c>
      <c r="E14" s="13">
        <v>68</v>
      </c>
      <c r="F14" s="11">
        <v>2176</v>
      </c>
      <c r="G14" s="12">
        <v>24</v>
      </c>
      <c r="H14" s="14">
        <v>2680</v>
      </c>
    </row>
    <row r="15" spans="1:8" s="2" customFormat="1" ht="16.5" customHeight="1">
      <c r="A15" s="9"/>
      <c r="B15" s="21" t="s">
        <v>17</v>
      </c>
      <c r="C15" s="11">
        <v>84</v>
      </c>
      <c r="D15" s="12">
        <v>1</v>
      </c>
      <c r="E15" s="13">
        <v>105</v>
      </c>
      <c r="F15" s="11">
        <v>2250</v>
      </c>
      <c r="G15" s="12">
        <v>31</v>
      </c>
      <c r="H15" s="14">
        <v>2888</v>
      </c>
    </row>
    <row r="16" spans="1:8" s="2" customFormat="1" ht="16.5" customHeight="1">
      <c r="A16" s="9"/>
      <c r="B16" s="21" t="s">
        <v>11</v>
      </c>
      <c r="C16" s="11">
        <v>64</v>
      </c>
      <c r="D16" s="12">
        <v>0</v>
      </c>
      <c r="E16" s="13">
        <v>73</v>
      </c>
      <c r="F16" s="11">
        <v>2174</v>
      </c>
      <c r="G16" s="12">
        <v>25</v>
      </c>
      <c r="H16" s="14">
        <v>2644</v>
      </c>
    </row>
    <row r="17" spans="1:8" s="2" customFormat="1" ht="16.5" customHeight="1">
      <c r="A17" s="9"/>
      <c r="B17" s="21" t="s">
        <v>3</v>
      </c>
      <c r="C17" s="11">
        <v>75</v>
      </c>
      <c r="D17" s="12">
        <v>0</v>
      </c>
      <c r="E17" s="13">
        <v>98</v>
      </c>
      <c r="F17" s="11">
        <v>2226</v>
      </c>
      <c r="G17" s="12">
        <v>39</v>
      </c>
      <c r="H17" s="14">
        <v>2718</v>
      </c>
    </row>
    <row r="18" spans="1:8" s="2" customFormat="1" ht="16.5" customHeight="1">
      <c r="A18" s="9"/>
      <c r="B18" s="21" t="s">
        <v>18</v>
      </c>
      <c r="C18" s="11">
        <v>66</v>
      </c>
      <c r="D18" s="12">
        <v>0</v>
      </c>
      <c r="E18" s="13">
        <v>75</v>
      </c>
      <c r="F18" s="11">
        <v>2303</v>
      </c>
      <c r="G18" s="12">
        <v>28</v>
      </c>
      <c r="H18" s="14">
        <v>2830</v>
      </c>
    </row>
    <row r="19" spans="1:8" s="2" customFormat="1" ht="16.5" customHeight="1">
      <c r="A19" s="22"/>
      <c r="B19" s="23" t="s">
        <v>19</v>
      </c>
      <c r="C19" s="24">
        <v>94</v>
      </c>
      <c r="D19" s="25">
        <v>1</v>
      </c>
      <c r="E19" s="26">
        <v>115</v>
      </c>
      <c r="F19" s="24">
        <v>2708</v>
      </c>
      <c r="G19" s="25">
        <v>27</v>
      </c>
      <c r="H19" s="27">
        <v>3370</v>
      </c>
    </row>
    <row r="20" s="2" customFormat="1" ht="16.5" customHeight="1">
      <c r="A20" s="2" t="s">
        <v>22</v>
      </c>
    </row>
    <row r="21" s="2" customFormat="1" ht="16.5" customHeight="1"/>
    <row r="22" s="2" customFormat="1" ht="13.5"/>
  </sheetData>
  <sheetProtection/>
  <mergeCells count="3">
    <mergeCell ref="A4:B5"/>
    <mergeCell ref="C4:E4"/>
    <mergeCell ref="F4:H4"/>
  </mergeCells>
  <printOptions/>
  <pageMargins left="0.8" right="0.77" top="0.77" bottom="0.59" header="0.2" footer="0.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8" width="11.625" style="1" customWidth="1"/>
    <col min="9" max="16384" width="9.00390625" style="1" customWidth="1"/>
  </cols>
  <sheetData>
    <row r="1" spans="1:3" ht="16.5" customHeight="1">
      <c r="A1" s="4" t="s">
        <v>61</v>
      </c>
      <c r="C1" s="4"/>
    </row>
    <row r="2" ht="13.5" customHeight="1"/>
    <row r="3" s="2" customFormat="1" ht="16.5" customHeight="1">
      <c r="A3" s="3" t="s">
        <v>0</v>
      </c>
    </row>
    <row r="4" spans="1:8" s="3" customFormat="1" ht="18.75" customHeight="1">
      <c r="A4" s="50" t="s">
        <v>4</v>
      </c>
      <c r="B4" s="51"/>
      <c r="C4" s="54" t="s">
        <v>5</v>
      </c>
      <c r="D4" s="55"/>
      <c r="E4" s="55"/>
      <c r="F4" s="54" t="s">
        <v>1</v>
      </c>
      <c r="G4" s="55"/>
      <c r="H4" s="56"/>
    </row>
    <row r="5" spans="1:8" s="3" customFormat="1" ht="18.75" customHeight="1">
      <c r="A5" s="52"/>
      <c r="B5" s="53"/>
      <c r="C5" s="5" t="s">
        <v>2</v>
      </c>
      <c r="D5" s="8" t="s">
        <v>6</v>
      </c>
      <c r="E5" s="6" t="s">
        <v>7</v>
      </c>
      <c r="F5" s="5" t="s">
        <v>2</v>
      </c>
      <c r="G5" s="8" t="s">
        <v>6</v>
      </c>
      <c r="H5" s="7" t="s">
        <v>7</v>
      </c>
    </row>
    <row r="6" spans="1:8" s="2" customFormat="1" ht="18.75" customHeight="1">
      <c r="A6" s="9" t="s">
        <v>23</v>
      </c>
      <c r="B6" s="10" t="s">
        <v>9</v>
      </c>
      <c r="C6" s="11">
        <v>806</v>
      </c>
      <c r="D6" s="12">
        <v>5</v>
      </c>
      <c r="E6" s="13">
        <v>981</v>
      </c>
      <c r="F6" s="11">
        <v>28385</v>
      </c>
      <c r="G6" s="12">
        <v>302</v>
      </c>
      <c r="H6" s="14">
        <v>35388</v>
      </c>
    </row>
    <row r="7" spans="1:8" s="2" customFormat="1" ht="18.75" customHeight="1">
      <c r="A7" s="9" t="s">
        <v>24</v>
      </c>
      <c r="B7" s="10" t="s">
        <v>9</v>
      </c>
      <c r="C7" s="11">
        <v>775</v>
      </c>
      <c r="D7" s="12">
        <v>6</v>
      </c>
      <c r="E7" s="13">
        <v>936</v>
      </c>
      <c r="F7" s="11">
        <v>26967</v>
      </c>
      <c r="G7" s="12">
        <v>277</v>
      </c>
      <c r="H7" s="14">
        <v>33696</v>
      </c>
    </row>
    <row r="8" spans="1:8" s="2" customFormat="1" ht="18.75" customHeight="1">
      <c r="A8" s="9" t="s">
        <v>25</v>
      </c>
      <c r="B8" s="10" t="s">
        <v>9</v>
      </c>
      <c r="C8" s="11">
        <v>658</v>
      </c>
      <c r="D8" s="12">
        <v>9</v>
      </c>
      <c r="E8" s="13">
        <v>807</v>
      </c>
      <c r="F8" s="11">
        <v>23582</v>
      </c>
      <c r="G8" s="12">
        <v>286</v>
      </c>
      <c r="H8" s="14">
        <v>29202</v>
      </c>
    </row>
    <row r="9" spans="1:8" s="2" customFormat="1" ht="18.75" customHeight="1">
      <c r="A9" s="9" t="s">
        <v>26</v>
      </c>
      <c r="B9" s="10" t="s">
        <v>9</v>
      </c>
      <c r="C9" s="11">
        <v>544</v>
      </c>
      <c r="D9" s="12">
        <v>7</v>
      </c>
      <c r="E9" s="13">
        <v>656</v>
      </c>
      <c r="F9" s="11">
        <v>21091</v>
      </c>
      <c r="G9" s="12">
        <v>228</v>
      </c>
      <c r="H9" s="14">
        <v>25801</v>
      </c>
    </row>
    <row r="10" spans="1:8" s="2" customFormat="1" ht="18.75" customHeight="1">
      <c r="A10" s="9" t="s">
        <v>27</v>
      </c>
      <c r="B10" s="10" t="s">
        <v>9</v>
      </c>
      <c r="C10" s="11">
        <v>435</v>
      </c>
      <c r="D10" s="12">
        <v>10</v>
      </c>
      <c r="E10" s="13">
        <v>497</v>
      </c>
      <c r="F10" s="11">
        <v>19503</v>
      </c>
      <c r="G10" s="12">
        <v>218</v>
      </c>
      <c r="H10" s="14">
        <v>23855</v>
      </c>
    </row>
    <row r="11" spans="1:8" s="2" customFormat="1" ht="18.75" customHeight="1">
      <c r="A11" s="9" t="s">
        <v>28</v>
      </c>
      <c r="B11" s="10" t="s">
        <v>9</v>
      </c>
      <c r="C11" s="11">
        <v>397</v>
      </c>
      <c r="D11" s="12">
        <v>5</v>
      </c>
      <c r="E11" s="13">
        <v>493</v>
      </c>
      <c r="F11" s="11">
        <v>18088</v>
      </c>
      <c r="G11" s="12">
        <v>215</v>
      </c>
      <c r="H11" s="14">
        <v>22096</v>
      </c>
    </row>
    <row r="12" spans="1:8" s="2" customFormat="1" ht="18.75" customHeight="1">
      <c r="A12" s="9" t="s">
        <v>29</v>
      </c>
      <c r="B12" s="10" t="s">
        <v>9</v>
      </c>
      <c r="C12" s="11">
        <v>390</v>
      </c>
      <c r="D12" s="12">
        <v>7</v>
      </c>
      <c r="E12" s="13">
        <v>463</v>
      </c>
      <c r="F12" s="11">
        <v>16395</v>
      </c>
      <c r="G12" s="12">
        <v>190</v>
      </c>
      <c r="H12" s="14">
        <v>19705</v>
      </c>
    </row>
    <row r="13" spans="1:8" s="2" customFormat="1" ht="18.75" customHeight="1">
      <c r="A13" s="9" t="s">
        <v>30</v>
      </c>
      <c r="B13" s="10" t="s">
        <v>9</v>
      </c>
      <c r="C13" s="11">
        <v>363</v>
      </c>
      <c r="D13" s="12">
        <v>4</v>
      </c>
      <c r="E13" s="13">
        <v>419</v>
      </c>
      <c r="F13" s="11">
        <v>14973</v>
      </c>
      <c r="G13" s="12">
        <v>200</v>
      </c>
      <c r="H13" s="14">
        <v>18048</v>
      </c>
    </row>
    <row r="14" spans="1:8" s="2" customFormat="1" ht="18.75" customHeight="1">
      <c r="A14" s="9" t="s">
        <v>31</v>
      </c>
      <c r="B14" s="10" t="s">
        <v>9</v>
      </c>
      <c r="C14" s="11">
        <v>295</v>
      </c>
      <c r="D14" s="12">
        <v>4</v>
      </c>
      <c r="E14" s="13">
        <v>344</v>
      </c>
      <c r="F14" s="11">
        <v>13722</v>
      </c>
      <c r="G14" s="12">
        <v>184</v>
      </c>
      <c r="H14" s="14">
        <v>16247</v>
      </c>
    </row>
    <row r="15" spans="1:8" s="2" customFormat="1" ht="18.75" customHeight="1">
      <c r="A15" s="9" t="s">
        <v>32</v>
      </c>
      <c r="B15" s="10" t="s">
        <v>9</v>
      </c>
      <c r="C15" s="11">
        <v>240</v>
      </c>
      <c r="D15" s="12">
        <v>1</v>
      </c>
      <c r="E15" s="13">
        <v>280</v>
      </c>
      <c r="F15" s="11">
        <v>12274</v>
      </c>
      <c r="G15" s="12">
        <v>169</v>
      </c>
      <c r="H15" s="14">
        <v>14571</v>
      </c>
    </row>
    <row r="16" spans="1:8" s="2" customFormat="1" ht="18.75" customHeight="1">
      <c r="A16" s="9" t="s">
        <v>33</v>
      </c>
      <c r="B16" s="10" t="s">
        <v>9</v>
      </c>
      <c r="C16" s="11">
        <v>210</v>
      </c>
      <c r="D16" s="12">
        <v>8</v>
      </c>
      <c r="E16" s="13">
        <v>250</v>
      </c>
      <c r="F16" s="11">
        <v>11123</v>
      </c>
      <c r="G16" s="12">
        <v>177</v>
      </c>
      <c r="H16" s="14">
        <v>13117</v>
      </c>
    </row>
    <row r="17" spans="1:8" s="2" customFormat="1" ht="18.75" customHeight="1">
      <c r="A17" s="9" t="s">
        <v>34</v>
      </c>
      <c r="B17" s="10" t="s">
        <v>9</v>
      </c>
      <c r="C17" s="11">
        <v>264</v>
      </c>
      <c r="D17" s="12">
        <v>9</v>
      </c>
      <c r="E17" s="13">
        <v>312</v>
      </c>
      <c r="F17" s="11">
        <v>11329</v>
      </c>
      <c r="G17" s="12">
        <v>158</v>
      </c>
      <c r="H17" s="14">
        <v>13489</v>
      </c>
    </row>
    <row r="18" spans="1:8" s="2" customFormat="1" ht="18.75" customHeight="1">
      <c r="A18" s="9" t="s">
        <v>35</v>
      </c>
      <c r="B18" s="10" t="s">
        <v>9</v>
      </c>
      <c r="C18" s="11">
        <v>214</v>
      </c>
      <c r="D18" s="12">
        <v>5</v>
      </c>
      <c r="E18" s="13">
        <v>254</v>
      </c>
      <c r="F18" s="11">
        <v>10815</v>
      </c>
      <c r="G18" s="12">
        <v>148</v>
      </c>
      <c r="H18" s="14">
        <v>12673</v>
      </c>
    </row>
    <row r="19" spans="1:8" s="2" customFormat="1" ht="18.75" customHeight="1">
      <c r="A19" s="9" t="s">
        <v>54</v>
      </c>
      <c r="B19" s="10" t="s">
        <v>9</v>
      </c>
      <c r="C19" s="11">
        <v>247</v>
      </c>
      <c r="D19" s="12">
        <v>5</v>
      </c>
      <c r="E19" s="13">
        <v>278</v>
      </c>
      <c r="F19" s="11">
        <v>9931</v>
      </c>
      <c r="G19" s="12">
        <v>141</v>
      </c>
      <c r="H19" s="14">
        <v>11494</v>
      </c>
    </row>
    <row r="20" spans="1:8" s="2" customFormat="1" ht="18.75" customHeight="1">
      <c r="A20" s="9" t="s">
        <v>62</v>
      </c>
      <c r="B20" s="10" t="s">
        <v>59</v>
      </c>
      <c r="C20" s="11">
        <v>194</v>
      </c>
      <c r="D20" s="12">
        <v>4</v>
      </c>
      <c r="E20" s="13">
        <v>213</v>
      </c>
      <c r="F20" s="11">
        <v>9595</v>
      </c>
      <c r="G20" s="12">
        <v>152</v>
      </c>
      <c r="H20" s="14">
        <v>11046</v>
      </c>
    </row>
    <row r="21" spans="1:8" s="2" customFormat="1" ht="18.75" customHeight="1">
      <c r="A21" s="9" t="s">
        <v>63</v>
      </c>
      <c r="B21" s="10" t="s">
        <v>59</v>
      </c>
      <c r="C21" s="11">
        <v>175</v>
      </c>
      <c r="D21" s="12">
        <v>5</v>
      </c>
      <c r="E21" s="13">
        <v>190</v>
      </c>
      <c r="F21" s="11">
        <v>7898</v>
      </c>
      <c r="G21" s="12">
        <v>144</v>
      </c>
      <c r="H21" s="14">
        <v>9043</v>
      </c>
    </row>
    <row r="22" spans="1:8" s="2" customFormat="1" ht="18.75" customHeight="1" thickBot="1">
      <c r="A22" s="9" t="s">
        <v>64</v>
      </c>
      <c r="B22" s="10" t="s">
        <v>59</v>
      </c>
      <c r="C22" s="11">
        <v>167</v>
      </c>
      <c r="D22" s="12">
        <v>3</v>
      </c>
      <c r="E22" s="13">
        <v>178</v>
      </c>
      <c r="F22" s="11">
        <v>8304</v>
      </c>
      <c r="G22" s="12">
        <v>120</v>
      </c>
      <c r="H22" s="14">
        <v>9598</v>
      </c>
    </row>
    <row r="23" spans="1:8" s="2" customFormat="1" ht="16.5" customHeight="1" thickTop="1">
      <c r="A23" s="15" t="s">
        <v>64</v>
      </c>
      <c r="B23" s="16" t="s">
        <v>12</v>
      </c>
      <c r="C23" s="17">
        <v>14</v>
      </c>
      <c r="D23" s="18">
        <v>1</v>
      </c>
      <c r="E23" s="19">
        <v>17</v>
      </c>
      <c r="F23" s="17">
        <v>722</v>
      </c>
      <c r="G23" s="18">
        <v>8</v>
      </c>
      <c r="H23" s="20">
        <v>831</v>
      </c>
    </row>
    <row r="24" spans="1:8" s="2" customFormat="1" ht="16.5" customHeight="1">
      <c r="A24" s="9"/>
      <c r="B24" s="21" t="s">
        <v>8</v>
      </c>
      <c r="C24" s="11">
        <v>13</v>
      </c>
      <c r="D24" s="12">
        <v>0</v>
      </c>
      <c r="E24" s="13">
        <v>14</v>
      </c>
      <c r="F24" s="11">
        <v>705</v>
      </c>
      <c r="G24" s="12">
        <v>8</v>
      </c>
      <c r="H24" s="14">
        <v>830</v>
      </c>
    </row>
    <row r="25" spans="1:8" s="2" customFormat="1" ht="16.5" customHeight="1">
      <c r="A25" s="9"/>
      <c r="B25" s="21" t="s">
        <v>13</v>
      </c>
      <c r="C25" s="11">
        <v>7</v>
      </c>
      <c r="D25" s="12">
        <v>0</v>
      </c>
      <c r="E25" s="13">
        <v>8</v>
      </c>
      <c r="F25" s="11">
        <v>750</v>
      </c>
      <c r="G25" s="12">
        <v>8</v>
      </c>
      <c r="H25" s="14">
        <v>905</v>
      </c>
    </row>
    <row r="26" spans="1:8" s="2" customFormat="1" ht="16.5" customHeight="1">
      <c r="A26" s="9"/>
      <c r="B26" s="21" t="s">
        <v>14</v>
      </c>
      <c r="C26" s="11">
        <v>9</v>
      </c>
      <c r="D26" s="12">
        <v>0</v>
      </c>
      <c r="E26" s="13">
        <v>10</v>
      </c>
      <c r="F26" s="11">
        <v>618</v>
      </c>
      <c r="G26" s="12">
        <v>8</v>
      </c>
      <c r="H26" s="14">
        <v>711</v>
      </c>
    </row>
    <row r="27" spans="1:8" s="2" customFormat="1" ht="16.5" customHeight="1">
      <c r="A27" s="9"/>
      <c r="B27" s="21" t="s">
        <v>15</v>
      </c>
      <c r="C27" s="11">
        <v>19</v>
      </c>
      <c r="D27" s="12">
        <v>0</v>
      </c>
      <c r="E27" s="13">
        <v>21</v>
      </c>
      <c r="F27" s="11">
        <v>477</v>
      </c>
      <c r="G27" s="12">
        <v>7</v>
      </c>
      <c r="H27" s="14">
        <v>555</v>
      </c>
    </row>
    <row r="28" spans="1:8" s="2" customFormat="1" ht="16.5" customHeight="1">
      <c r="A28" s="9"/>
      <c r="B28" s="21" t="s">
        <v>10</v>
      </c>
      <c r="C28" s="11">
        <v>11</v>
      </c>
      <c r="D28" s="12">
        <v>0</v>
      </c>
      <c r="E28" s="13">
        <v>11</v>
      </c>
      <c r="F28" s="11">
        <v>586</v>
      </c>
      <c r="G28" s="12">
        <v>13</v>
      </c>
      <c r="H28" s="14">
        <v>650</v>
      </c>
    </row>
    <row r="29" spans="1:8" s="2" customFormat="1" ht="16.5" customHeight="1">
      <c r="A29" s="9"/>
      <c r="B29" s="21" t="s">
        <v>16</v>
      </c>
      <c r="C29" s="11">
        <v>18</v>
      </c>
      <c r="D29" s="12">
        <v>1</v>
      </c>
      <c r="E29" s="13">
        <v>19</v>
      </c>
      <c r="F29" s="11">
        <v>709</v>
      </c>
      <c r="G29" s="12">
        <v>14</v>
      </c>
      <c r="H29" s="14">
        <v>818</v>
      </c>
    </row>
    <row r="30" spans="1:8" s="2" customFormat="1" ht="16.5" customHeight="1">
      <c r="A30" s="9"/>
      <c r="B30" s="21" t="s">
        <v>17</v>
      </c>
      <c r="C30" s="11">
        <v>10</v>
      </c>
      <c r="D30" s="12">
        <v>0</v>
      </c>
      <c r="E30" s="13">
        <v>10</v>
      </c>
      <c r="F30" s="11">
        <v>739</v>
      </c>
      <c r="G30" s="12">
        <v>12</v>
      </c>
      <c r="H30" s="14">
        <v>852</v>
      </c>
    </row>
    <row r="31" spans="1:8" s="2" customFormat="1" ht="16.5" customHeight="1">
      <c r="A31" s="9"/>
      <c r="B31" s="21" t="s">
        <v>11</v>
      </c>
      <c r="C31" s="11">
        <v>12</v>
      </c>
      <c r="D31" s="12">
        <v>0</v>
      </c>
      <c r="E31" s="13">
        <v>14</v>
      </c>
      <c r="F31" s="11">
        <v>659</v>
      </c>
      <c r="G31" s="12">
        <v>5</v>
      </c>
      <c r="H31" s="14">
        <v>775</v>
      </c>
    </row>
    <row r="32" spans="1:8" s="2" customFormat="1" ht="16.5" customHeight="1">
      <c r="A32" s="9"/>
      <c r="B32" s="21" t="s">
        <v>3</v>
      </c>
      <c r="C32" s="11">
        <v>17</v>
      </c>
      <c r="D32" s="12">
        <v>1</v>
      </c>
      <c r="E32" s="13">
        <v>16</v>
      </c>
      <c r="F32" s="11">
        <v>708</v>
      </c>
      <c r="G32" s="12">
        <v>12</v>
      </c>
      <c r="H32" s="14">
        <v>793</v>
      </c>
    </row>
    <row r="33" spans="1:8" s="2" customFormat="1" ht="16.5" customHeight="1">
      <c r="A33" s="9"/>
      <c r="B33" s="21" t="s">
        <v>18</v>
      </c>
      <c r="C33" s="11">
        <v>17</v>
      </c>
      <c r="D33" s="12">
        <v>0</v>
      </c>
      <c r="E33" s="13">
        <v>18</v>
      </c>
      <c r="F33" s="11">
        <v>736</v>
      </c>
      <c r="G33" s="12">
        <v>15</v>
      </c>
      <c r="H33" s="14">
        <v>844</v>
      </c>
    </row>
    <row r="34" spans="1:8" s="2" customFormat="1" ht="16.5" customHeight="1" thickBot="1">
      <c r="A34" s="22"/>
      <c r="B34" s="23" t="s">
        <v>19</v>
      </c>
      <c r="C34" s="24">
        <v>20</v>
      </c>
      <c r="D34" s="25">
        <v>0</v>
      </c>
      <c r="E34" s="26">
        <v>20</v>
      </c>
      <c r="F34" s="24">
        <v>895</v>
      </c>
      <c r="G34" s="25">
        <v>10</v>
      </c>
      <c r="H34" s="27">
        <v>1034</v>
      </c>
    </row>
    <row r="35" spans="1:8" s="2" customFormat="1" ht="16.5" customHeight="1" thickTop="1">
      <c r="A35" s="15" t="s">
        <v>65</v>
      </c>
      <c r="B35" s="16" t="s">
        <v>12</v>
      </c>
      <c r="C35" s="17">
        <v>8</v>
      </c>
      <c r="D35" s="18">
        <v>0</v>
      </c>
      <c r="E35" s="19">
        <v>10</v>
      </c>
      <c r="F35" s="17">
        <v>749</v>
      </c>
      <c r="G35" s="18">
        <v>7</v>
      </c>
      <c r="H35" s="20">
        <v>883</v>
      </c>
    </row>
    <row r="36" spans="1:8" s="2" customFormat="1" ht="16.5" customHeight="1">
      <c r="A36" s="9"/>
      <c r="B36" s="21" t="s">
        <v>8</v>
      </c>
      <c r="C36" s="11">
        <v>9</v>
      </c>
      <c r="D36" s="12">
        <v>0</v>
      </c>
      <c r="E36" s="13">
        <v>10</v>
      </c>
      <c r="F36" s="11">
        <v>666</v>
      </c>
      <c r="G36" s="12">
        <v>8</v>
      </c>
      <c r="H36" s="14">
        <v>787</v>
      </c>
    </row>
    <row r="37" spans="1:8" s="2" customFormat="1" ht="16.5" customHeight="1">
      <c r="A37" s="9"/>
      <c r="B37" s="21" t="s">
        <v>13</v>
      </c>
      <c r="C37" s="11">
        <v>11</v>
      </c>
      <c r="D37" s="12">
        <v>0</v>
      </c>
      <c r="E37" s="13">
        <v>11</v>
      </c>
      <c r="F37" s="11">
        <v>759</v>
      </c>
      <c r="G37" s="12">
        <v>2</v>
      </c>
      <c r="H37" s="14">
        <v>886</v>
      </c>
    </row>
    <row r="38" spans="1:8" s="2" customFormat="1" ht="16.5" customHeight="1">
      <c r="A38" s="9"/>
      <c r="B38" s="21" t="s">
        <v>14</v>
      </c>
      <c r="C38" s="11">
        <v>12</v>
      </c>
      <c r="D38" s="12">
        <v>0</v>
      </c>
      <c r="E38" s="13">
        <v>12</v>
      </c>
      <c r="F38" s="11">
        <v>592</v>
      </c>
      <c r="G38" s="12">
        <v>10</v>
      </c>
      <c r="H38" s="14">
        <v>697</v>
      </c>
    </row>
    <row r="39" spans="1:8" s="2" customFormat="1" ht="16.5" customHeight="1">
      <c r="A39" s="9"/>
      <c r="B39" s="21" t="s">
        <v>15</v>
      </c>
      <c r="C39" s="11">
        <v>12</v>
      </c>
      <c r="D39" s="12">
        <v>2</v>
      </c>
      <c r="E39" s="13">
        <v>12</v>
      </c>
      <c r="F39" s="11">
        <v>636</v>
      </c>
      <c r="G39" s="12">
        <v>11</v>
      </c>
      <c r="H39" s="14">
        <v>743</v>
      </c>
    </row>
    <row r="40" spans="1:8" s="2" customFormat="1" ht="16.5" customHeight="1">
      <c r="A40" s="9"/>
      <c r="B40" s="21" t="s">
        <v>10</v>
      </c>
      <c r="C40" s="11">
        <v>12</v>
      </c>
      <c r="D40" s="12">
        <v>0</v>
      </c>
      <c r="E40" s="13">
        <v>15</v>
      </c>
      <c r="F40" s="11">
        <v>661</v>
      </c>
      <c r="G40" s="12">
        <v>5</v>
      </c>
      <c r="H40" s="14">
        <v>776</v>
      </c>
    </row>
    <row r="41" spans="1:8" s="2" customFormat="1" ht="16.5" customHeight="1">
      <c r="A41" s="9"/>
      <c r="B41" s="21" t="s">
        <v>16</v>
      </c>
      <c r="C41" s="11">
        <v>15</v>
      </c>
      <c r="D41" s="12">
        <v>0</v>
      </c>
      <c r="E41" s="13">
        <v>16</v>
      </c>
      <c r="F41" s="11">
        <v>647</v>
      </c>
      <c r="G41" s="12">
        <v>13</v>
      </c>
      <c r="H41" s="14">
        <v>721</v>
      </c>
    </row>
    <row r="42" spans="1:8" s="2" customFormat="1" ht="16.5" customHeight="1">
      <c r="A42" s="9"/>
      <c r="B42" s="21" t="s">
        <v>17</v>
      </c>
      <c r="C42" s="11">
        <v>12</v>
      </c>
      <c r="D42" s="12">
        <v>0</v>
      </c>
      <c r="E42" s="13">
        <v>15</v>
      </c>
      <c r="F42" s="11">
        <v>663</v>
      </c>
      <c r="G42" s="12">
        <v>11</v>
      </c>
      <c r="H42" s="14">
        <v>767</v>
      </c>
    </row>
    <row r="43" spans="1:8" s="2" customFormat="1" ht="16.5" customHeight="1">
      <c r="A43" s="9"/>
      <c r="B43" s="21" t="s">
        <v>11</v>
      </c>
      <c r="C43" s="11">
        <v>12</v>
      </c>
      <c r="D43" s="12">
        <v>0</v>
      </c>
      <c r="E43" s="13">
        <v>14</v>
      </c>
      <c r="F43" s="11">
        <v>720</v>
      </c>
      <c r="G43" s="12">
        <v>16</v>
      </c>
      <c r="H43" s="14">
        <v>824</v>
      </c>
    </row>
    <row r="44" spans="1:8" s="2" customFormat="1" ht="16.5" customHeight="1">
      <c r="A44" s="9"/>
      <c r="B44" s="21" t="s">
        <v>3</v>
      </c>
      <c r="C44" s="11">
        <v>13</v>
      </c>
      <c r="D44" s="12">
        <v>1</v>
      </c>
      <c r="E44" s="13">
        <v>12</v>
      </c>
      <c r="F44" s="11">
        <v>771</v>
      </c>
      <c r="G44" s="12">
        <v>13</v>
      </c>
      <c r="H44" s="14">
        <v>880</v>
      </c>
    </row>
    <row r="45" spans="1:8" s="2" customFormat="1" ht="16.5" customHeight="1">
      <c r="A45" s="9"/>
      <c r="B45" s="21" t="s">
        <v>18</v>
      </c>
      <c r="C45" s="11">
        <v>17</v>
      </c>
      <c r="D45" s="12">
        <v>0</v>
      </c>
      <c r="E45" s="13">
        <v>19</v>
      </c>
      <c r="F45" s="11">
        <v>735</v>
      </c>
      <c r="G45" s="12">
        <v>13</v>
      </c>
      <c r="H45" s="14">
        <v>825</v>
      </c>
    </row>
    <row r="46" spans="1:8" s="2" customFormat="1" ht="16.5" customHeight="1">
      <c r="A46" s="22"/>
      <c r="B46" s="23" t="s">
        <v>19</v>
      </c>
      <c r="C46" s="24">
        <v>21</v>
      </c>
      <c r="D46" s="25">
        <v>0</v>
      </c>
      <c r="E46" s="26">
        <v>24</v>
      </c>
      <c r="F46" s="24">
        <v>858</v>
      </c>
      <c r="G46" s="25">
        <v>6</v>
      </c>
      <c r="H46" s="27">
        <v>996</v>
      </c>
    </row>
    <row r="47" spans="1:8" s="2" customFormat="1" ht="16.5" customHeight="1" thickBot="1">
      <c r="A47" s="28" t="s">
        <v>20</v>
      </c>
      <c r="B47" s="29"/>
      <c r="C47" s="30"/>
      <c r="D47" s="30"/>
      <c r="E47" s="30"/>
      <c r="F47" s="30"/>
      <c r="G47" s="30"/>
      <c r="H47" s="30"/>
    </row>
    <row r="48" spans="1:8" s="2" customFormat="1" ht="16.5" customHeight="1">
      <c r="A48" s="57" t="str">
        <f>"2022（令和4）年"&amp;COUNTA(E35:E46)&amp;"月迄"</f>
        <v>2022（令和4）年12月迄</v>
      </c>
      <c r="B48" s="58"/>
      <c r="C48" s="31">
        <f>SUM(C35:C46)</f>
        <v>154</v>
      </c>
      <c r="D48" s="32">
        <f>SUM(D35:D46)</f>
        <v>3</v>
      </c>
      <c r="E48" s="32">
        <f>SUM(E35:E46)</f>
        <v>170</v>
      </c>
      <c r="F48" s="32">
        <f>SUM(F35:F46)</f>
        <v>8457</v>
      </c>
      <c r="G48" s="32">
        <f>SUM(G35:G46)</f>
        <v>115</v>
      </c>
      <c r="H48" s="33">
        <f>SUM(H35:H46)</f>
        <v>9785</v>
      </c>
    </row>
    <row r="49" spans="1:8" s="2" customFormat="1" ht="16.5" customHeight="1">
      <c r="A49" s="59" t="str">
        <f>"前年"&amp;COUNTA(E35:E46)&amp;"月迄"</f>
        <v>前年12月迄</v>
      </c>
      <c r="B49" s="60"/>
      <c r="C49" s="34">
        <f ca="1">SUM(C23:(INDIRECT("c"&amp;COUNT($E35:$E46)+22)))</f>
        <v>167</v>
      </c>
      <c r="D49" s="34">
        <f ca="1">SUM(D23:(INDIRECT("d"&amp;COUNT($E35:$E46)+22)))</f>
        <v>3</v>
      </c>
      <c r="E49" s="36">
        <f ca="1">SUM(E23:(INDIRECT("e"&amp;COUNT($E35:$E46)+22)))</f>
        <v>178</v>
      </c>
      <c r="F49" s="36">
        <f ca="1">SUM(F23:(INDIRECT("f"&amp;COUNT($E35:$E46)+22)))</f>
        <v>8304</v>
      </c>
      <c r="G49" s="36">
        <f ca="1">SUM(G23:(INDIRECT("g"&amp;COUNT($E35:$E46)+22)))</f>
        <v>120</v>
      </c>
      <c r="H49" s="37">
        <f ca="1">SUM(H23:(INDIRECT("h"&amp;COUNT($E35:$E46)+22)))</f>
        <v>9598</v>
      </c>
    </row>
    <row r="50" spans="1:8" s="2" customFormat="1" ht="16.5" customHeight="1" thickBot="1">
      <c r="A50" s="61" t="s">
        <v>21</v>
      </c>
      <c r="B50" s="62"/>
      <c r="C50" s="39">
        <f aca="true" t="shared" si="0" ref="C50:H50">C48-C49</f>
        <v>-13</v>
      </c>
      <c r="D50" s="38">
        <f t="shared" si="0"/>
        <v>0</v>
      </c>
      <c r="E50" s="39">
        <f t="shared" si="0"/>
        <v>-8</v>
      </c>
      <c r="F50" s="39">
        <f t="shared" si="0"/>
        <v>153</v>
      </c>
      <c r="G50" s="39">
        <f>G48-G49</f>
        <v>-5</v>
      </c>
      <c r="H50" s="40">
        <f t="shared" si="0"/>
        <v>187</v>
      </c>
    </row>
    <row r="51" s="2" customFormat="1" ht="16.5" customHeight="1">
      <c r="A51" s="2" t="s">
        <v>22</v>
      </c>
    </row>
    <row r="52" s="2" customFormat="1" ht="16.5" customHeight="1"/>
    <row r="53" s="2" customFormat="1" ht="13.5"/>
  </sheetData>
  <sheetProtection/>
  <mergeCells count="6">
    <mergeCell ref="A4:B5"/>
    <mergeCell ref="C4:E4"/>
    <mergeCell ref="F4:H4"/>
    <mergeCell ref="A48:B48"/>
    <mergeCell ref="A49:B49"/>
    <mergeCell ref="A50:B50"/>
  </mergeCells>
  <printOptions/>
  <pageMargins left="0.75" right="0.75" top="1" bottom="1" header="0.512" footer="0.51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8" width="11.625" style="1" customWidth="1"/>
    <col min="9" max="16384" width="9.00390625" style="1" customWidth="1"/>
  </cols>
  <sheetData>
    <row r="1" spans="1:3" ht="16.5" customHeight="1">
      <c r="A1" s="4" t="s">
        <v>60</v>
      </c>
      <c r="C1" s="4"/>
    </row>
    <row r="2" ht="13.5" customHeight="1"/>
    <row r="3" s="2" customFormat="1" ht="16.5" customHeight="1">
      <c r="A3" s="3" t="s">
        <v>0</v>
      </c>
    </row>
    <row r="4" spans="1:8" s="3" customFormat="1" ht="18.75" customHeight="1">
      <c r="A4" s="50" t="s">
        <v>4</v>
      </c>
      <c r="B4" s="51"/>
      <c r="C4" s="54" t="s">
        <v>5</v>
      </c>
      <c r="D4" s="55"/>
      <c r="E4" s="55"/>
      <c r="F4" s="54" t="s">
        <v>1</v>
      </c>
      <c r="G4" s="55"/>
      <c r="H4" s="56"/>
    </row>
    <row r="5" spans="1:8" s="3" customFormat="1" ht="18.75" customHeight="1">
      <c r="A5" s="52"/>
      <c r="B5" s="53"/>
      <c r="C5" s="5" t="s">
        <v>2</v>
      </c>
      <c r="D5" s="8" t="s">
        <v>6</v>
      </c>
      <c r="E5" s="6" t="s">
        <v>7</v>
      </c>
      <c r="F5" s="5" t="s">
        <v>2</v>
      </c>
      <c r="G5" s="8" t="s">
        <v>6</v>
      </c>
      <c r="H5" s="7" t="s">
        <v>7</v>
      </c>
    </row>
    <row r="6" spans="1:8" s="2" customFormat="1" ht="18.75" customHeight="1">
      <c r="A6" s="9" t="s">
        <v>23</v>
      </c>
      <c r="B6" s="10" t="s">
        <v>9</v>
      </c>
      <c r="C6" s="11">
        <v>806</v>
      </c>
      <c r="D6" s="12">
        <v>5</v>
      </c>
      <c r="E6" s="13">
        <v>981</v>
      </c>
      <c r="F6" s="11">
        <v>28385</v>
      </c>
      <c r="G6" s="12">
        <v>302</v>
      </c>
      <c r="H6" s="14">
        <v>35388</v>
      </c>
    </row>
    <row r="7" spans="1:8" s="2" customFormat="1" ht="18.75" customHeight="1">
      <c r="A7" s="9" t="s">
        <v>24</v>
      </c>
      <c r="B7" s="10" t="s">
        <v>9</v>
      </c>
      <c r="C7" s="11">
        <v>775</v>
      </c>
      <c r="D7" s="12">
        <v>6</v>
      </c>
      <c r="E7" s="13">
        <v>936</v>
      </c>
      <c r="F7" s="11">
        <v>26967</v>
      </c>
      <c r="G7" s="12">
        <v>277</v>
      </c>
      <c r="H7" s="14">
        <v>33696</v>
      </c>
    </row>
    <row r="8" spans="1:8" s="2" customFormat="1" ht="18.75" customHeight="1">
      <c r="A8" s="9" t="s">
        <v>25</v>
      </c>
      <c r="B8" s="10" t="s">
        <v>9</v>
      </c>
      <c r="C8" s="11">
        <v>658</v>
      </c>
      <c r="D8" s="12">
        <v>9</v>
      </c>
      <c r="E8" s="13">
        <v>807</v>
      </c>
      <c r="F8" s="11">
        <v>23582</v>
      </c>
      <c r="G8" s="12">
        <v>286</v>
      </c>
      <c r="H8" s="14">
        <v>29202</v>
      </c>
    </row>
    <row r="9" spans="1:8" s="2" customFormat="1" ht="18.75" customHeight="1">
      <c r="A9" s="9" t="s">
        <v>26</v>
      </c>
      <c r="B9" s="10" t="s">
        <v>9</v>
      </c>
      <c r="C9" s="11">
        <v>544</v>
      </c>
      <c r="D9" s="12">
        <v>7</v>
      </c>
      <c r="E9" s="13">
        <v>656</v>
      </c>
      <c r="F9" s="11">
        <v>21091</v>
      </c>
      <c r="G9" s="12">
        <v>228</v>
      </c>
      <c r="H9" s="14">
        <v>25801</v>
      </c>
    </row>
    <row r="10" spans="1:8" s="2" customFormat="1" ht="18.75" customHeight="1">
      <c r="A10" s="9" t="s">
        <v>27</v>
      </c>
      <c r="B10" s="10" t="s">
        <v>9</v>
      </c>
      <c r="C10" s="11">
        <v>435</v>
      </c>
      <c r="D10" s="12">
        <v>10</v>
      </c>
      <c r="E10" s="13">
        <v>497</v>
      </c>
      <c r="F10" s="11">
        <v>19503</v>
      </c>
      <c r="G10" s="12">
        <v>218</v>
      </c>
      <c r="H10" s="14">
        <v>23855</v>
      </c>
    </row>
    <row r="11" spans="1:8" s="2" customFormat="1" ht="18.75" customHeight="1">
      <c r="A11" s="9" t="s">
        <v>28</v>
      </c>
      <c r="B11" s="10" t="s">
        <v>9</v>
      </c>
      <c r="C11" s="11">
        <v>397</v>
      </c>
      <c r="D11" s="12">
        <v>5</v>
      </c>
      <c r="E11" s="13">
        <v>493</v>
      </c>
      <c r="F11" s="11">
        <v>18088</v>
      </c>
      <c r="G11" s="12">
        <v>215</v>
      </c>
      <c r="H11" s="14">
        <v>22096</v>
      </c>
    </row>
    <row r="12" spans="1:8" s="2" customFormat="1" ht="18.75" customHeight="1">
      <c r="A12" s="9" t="s">
        <v>29</v>
      </c>
      <c r="B12" s="10" t="s">
        <v>9</v>
      </c>
      <c r="C12" s="11">
        <v>390</v>
      </c>
      <c r="D12" s="12">
        <v>7</v>
      </c>
      <c r="E12" s="13">
        <v>463</v>
      </c>
      <c r="F12" s="11">
        <v>16395</v>
      </c>
      <c r="G12" s="12">
        <v>190</v>
      </c>
      <c r="H12" s="14">
        <v>19705</v>
      </c>
    </row>
    <row r="13" spans="1:8" s="2" customFormat="1" ht="18.75" customHeight="1">
      <c r="A13" s="9" t="s">
        <v>30</v>
      </c>
      <c r="B13" s="10" t="s">
        <v>9</v>
      </c>
      <c r="C13" s="11">
        <v>363</v>
      </c>
      <c r="D13" s="12">
        <v>4</v>
      </c>
      <c r="E13" s="13">
        <v>419</v>
      </c>
      <c r="F13" s="11">
        <v>14973</v>
      </c>
      <c r="G13" s="12">
        <v>200</v>
      </c>
      <c r="H13" s="14">
        <v>18048</v>
      </c>
    </row>
    <row r="14" spans="1:8" s="2" customFormat="1" ht="18.75" customHeight="1">
      <c r="A14" s="9" t="s">
        <v>31</v>
      </c>
      <c r="B14" s="10" t="s">
        <v>9</v>
      </c>
      <c r="C14" s="11">
        <v>295</v>
      </c>
      <c r="D14" s="12">
        <v>4</v>
      </c>
      <c r="E14" s="13">
        <v>344</v>
      </c>
      <c r="F14" s="11">
        <v>13722</v>
      </c>
      <c r="G14" s="12">
        <v>184</v>
      </c>
      <c r="H14" s="14">
        <v>16247</v>
      </c>
    </row>
    <row r="15" spans="1:8" s="2" customFormat="1" ht="18.75" customHeight="1">
      <c r="A15" s="9" t="s">
        <v>32</v>
      </c>
      <c r="B15" s="10" t="s">
        <v>9</v>
      </c>
      <c r="C15" s="11">
        <v>240</v>
      </c>
      <c r="D15" s="12">
        <v>1</v>
      </c>
      <c r="E15" s="13">
        <v>280</v>
      </c>
      <c r="F15" s="11">
        <v>12274</v>
      </c>
      <c r="G15" s="12">
        <v>169</v>
      </c>
      <c r="H15" s="14">
        <v>14571</v>
      </c>
    </row>
    <row r="16" spans="1:8" s="2" customFormat="1" ht="18.75" customHeight="1">
      <c r="A16" s="9" t="s">
        <v>33</v>
      </c>
      <c r="B16" s="10" t="s">
        <v>9</v>
      </c>
      <c r="C16" s="11">
        <v>210</v>
      </c>
      <c r="D16" s="12">
        <v>8</v>
      </c>
      <c r="E16" s="13">
        <v>250</v>
      </c>
      <c r="F16" s="11">
        <v>11123</v>
      </c>
      <c r="G16" s="12">
        <v>177</v>
      </c>
      <c r="H16" s="14">
        <v>13117</v>
      </c>
    </row>
    <row r="17" spans="1:8" s="2" customFormat="1" ht="18.75" customHeight="1">
      <c r="A17" s="9" t="s">
        <v>34</v>
      </c>
      <c r="B17" s="10" t="s">
        <v>9</v>
      </c>
      <c r="C17" s="11">
        <v>264</v>
      </c>
      <c r="D17" s="12">
        <v>9</v>
      </c>
      <c r="E17" s="13">
        <v>312</v>
      </c>
      <c r="F17" s="11">
        <v>11329</v>
      </c>
      <c r="G17" s="12">
        <v>158</v>
      </c>
      <c r="H17" s="14">
        <v>13489</v>
      </c>
    </row>
    <row r="18" spans="1:8" s="2" customFormat="1" ht="18.75" customHeight="1">
      <c r="A18" s="9" t="s">
        <v>35</v>
      </c>
      <c r="B18" s="10" t="s">
        <v>9</v>
      </c>
      <c r="C18" s="11">
        <v>214</v>
      </c>
      <c r="D18" s="12">
        <v>5</v>
      </c>
      <c r="E18" s="13">
        <v>254</v>
      </c>
      <c r="F18" s="11">
        <v>10815</v>
      </c>
      <c r="G18" s="12">
        <v>148</v>
      </c>
      <c r="H18" s="14">
        <v>12673</v>
      </c>
    </row>
    <row r="19" spans="1:8" s="2" customFormat="1" ht="18.75" customHeight="1">
      <c r="A19" s="9" t="s">
        <v>54</v>
      </c>
      <c r="B19" s="10" t="s">
        <v>9</v>
      </c>
      <c r="C19" s="11">
        <v>247</v>
      </c>
      <c r="D19" s="12">
        <v>5</v>
      </c>
      <c r="E19" s="13">
        <v>278</v>
      </c>
      <c r="F19" s="11">
        <v>9931</v>
      </c>
      <c r="G19" s="12">
        <v>141</v>
      </c>
      <c r="H19" s="14">
        <v>11494</v>
      </c>
    </row>
    <row r="20" spans="1:8" s="2" customFormat="1" ht="18.75" customHeight="1">
      <c r="A20" s="9" t="s">
        <v>62</v>
      </c>
      <c r="B20" s="10" t="s">
        <v>59</v>
      </c>
      <c r="C20" s="11">
        <v>194</v>
      </c>
      <c r="D20" s="12">
        <v>4</v>
      </c>
      <c r="E20" s="13">
        <v>213</v>
      </c>
      <c r="F20" s="11">
        <v>9595</v>
      </c>
      <c r="G20" s="12">
        <v>152</v>
      </c>
      <c r="H20" s="14">
        <v>11046</v>
      </c>
    </row>
    <row r="21" spans="1:8" s="2" customFormat="1" ht="18.75" customHeight="1" thickBot="1">
      <c r="A21" s="9" t="s">
        <v>63</v>
      </c>
      <c r="B21" s="10" t="s">
        <v>59</v>
      </c>
      <c r="C21" s="11">
        <v>175</v>
      </c>
      <c r="D21" s="12">
        <v>5</v>
      </c>
      <c r="E21" s="13">
        <v>190</v>
      </c>
      <c r="F21" s="11">
        <v>7898</v>
      </c>
      <c r="G21" s="12">
        <v>144</v>
      </c>
      <c r="H21" s="14">
        <v>9043</v>
      </c>
    </row>
    <row r="22" spans="1:8" s="2" customFormat="1" ht="16.5" customHeight="1" thickTop="1">
      <c r="A22" s="15" t="s">
        <v>63</v>
      </c>
      <c r="B22" s="16" t="s">
        <v>12</v>
      </c>
      <c r="C22" s="17">
        <v>22</v>
      </c>
      <c r="D22" s="18">
        <v>2</v>
      </c>
      <c r="E22" s="19">
        <v>25</v>
      </c>
      <c r="F22" s="17">
        <v>705</v>
      </c>
      <c r="G22" s="18">
        <v>7</v>
      </c>
      <c r="H22" s="20">
        <v>829</v>
      </c>
    </row>
    <row r="23" spans="1:8" s="2" customFormat="1" ht="16.5" customHeight="1">
      <c r="A23" s="9"/>
      <c r="B23" s="21" t="s">
        <v>8</v>
      </c>
      <c r="C23" s="11">
        <v>20</v>
      </c>
      <c r="D23" s="12">
        <v>1</v>
      </c>
      <c r="E23" s="13">
        <v>20</v>
      </c>
      <c r="F23" s="11">
        <v>757</v>
      </c>
      <c r="G23" s="12">
        <v>10</v>
      </c>
      <c r="H23" s="14">
        <v>852</v>
      </c>
    </row>
    <row r="24" spans="1:8" s="2" customFormat="1" ht="16.5" customHeight="1">
      <c r="A24" s="9"/>
      <c r="B24" s="21" t="s">
        <v>13</v>
      </c>
      <c r="C24" s="11">
        <v>17</v>
      </c>
      <c r="D24" s="12">
        <v>0</v>
      </c>
      <c r="E24" s="13">
        <v>20</v>
      </c>
      <c r="F24" s="11">
        <v>698</v>
      </c>
      <c r="G24" s="12">
        <v>9</v>
      </c>
      <c r="H24" s="14">
        <v>828</v>
      </c>
    </row>
    <row r="25" spans="1:8" s="2" customFormat="1" ht="16.5" customHeight="1">
      <c r="A25" s="9"/>
      <c r="B25" s="21" t="s">
        <v>14</v>
      </c>
      <c r="C25" s="11">
        <v>17</v>
      </c>
      <c r="D25" s="12">
        <v>1</v>
      </c>
      <c r="E25" s="13">
        <v>20</v>
      </c>
      <c r="F25" s="11">
        <v>549</v>
      </c>
      <c r="G25" s="12">
        <v>8</v>
      </c>
      <c r="H25" s="14">
        <v>625</v>
      </c>
    </row>
    <row r="26" spans="1:8" s="2" customFormat="1" ht="16.5" customHeight="1">
      <c r="A26" s="9"/>
      <c r="B26" s="21" t="s">
        <v>15</v>
      </c>
      <c r="C26" s="11">
        <v>5</v>
      </c>
      <c r="D26" s="12">
        <v>0</v>
      </c>
      <c r="E26" s="13">
        <v>5</v>
      </c>
      <c r="F26" s="11">
        <v>411</v>
      </c>
      <c r="G26" s="12">
        <v>10</v>
      </c>
      <c r="H26" s="14">
        <v>466</v>
      </c>
    </row>
    <row r="27" spans="1:8" s="2" customFormat="1" ht="16.5" customHeight="1">
      <c r="A27" s="9"/>
      <c r="B27" s="21" t="s">
        <v>10</v>
      </c>
      <c r="C27" s="11">
        <v>11</v>
      </c>
      <c r="D27" s="12">
        <v>0</v>
      </c>
      <c r="E27" s="13">
        <v>14</v>
      </c>
      <c r="F27" s="11">
        <v>558</v>
      </c>
      <c r="G27" s="12">
        <v>10</v>
      </c>
      <c r="H27" s="14">
        <v>639</v>
      </c>
    </row>
    <row r="28" spans="1:8" s="2" customFormat="1" ht="16.5" customHeight="1">
      <c r="A28" s="9"/>
      <c r="B28" s="21" t="s">
        <v>16</v>
      </c>
      <c r="C28" s="11">
        <v>14</v>
      </c>
      <c r="D28" s="12">
        <v>0</v>
      </c>
      <c r="E28" s="13">
        <v>14</v>
      </c>
      <c r="F28" s="11">
        <v>620</v>
      </c>
      <c r="G28" s="12">
        <v>15</v>
      </c>
      <c r="H28" s="14">
        <v>689</v>
      </c>
    </row>
    <row r="29" spans="1:8" s="2" customFormat="1" ht="16.5" customHeight="1">
      <c r="A29" s="9"/>
      <c r="B29" s="21" t="s">
        <v>17</v>
      </c>
      <c r="C29" s="11">
        <v>10</v>
      </c>
      <c r="D29" s="12">
        <v>0</v>
      </c>
      <c r="E29" s="13">
        <v>10</v>
      </c>
      <c r="F29" s="11">
        <v>617</v>
      </c>
      <c r="G29" s="12">
        <v>16</v>
      </c>
      <c r="H29" s="14">
        <v>721</v>
      </c>
    </row>
    <row r="30" spans="1:8" s="2" customFormat="1" ht="16.5" customHeight="1">
      <c r="A30" s="9"/>
      <c r="B30" s="21" t="s">
        <v>11</v>
      </c>
      <c r="C30" s="11">
        <v>12</v>
      </c>
      <c r="D30" s="12">
        <v>0</v>
      </c>
      <c r="E30" s="13">
        <v>14</v>
      </c>
      <c r="F30" s="11">
        <v>675</v>
      </c>
      <c r="G30" s="12">
        <v>19</v>
      </c>
      <c r="H30" s="14">
        <v>764</v>
      </c>
    </row>
    <row r="31" spans="1:8" s="2" customFormat="1" ht="16.5" customHeight="1">
      <c r="A31" s="9"/>
      <c r="B31" s="21" t="s">
        <v>3</v>
      </c>
      <c r="C31" s="11">
        <v>10</v>
      </c>
      <c r="D31" s="12">
        <v>0</v>
      </c>
      <c r="E31" s="13">
        <v>11</v>
      </c>
      <c r="F31" s="11">
        <v>764</v>
      </c>
      <c r="G31" s="12">
        <v>11</v>
      </c>
      <c r="H31" s="14">
        <v>870</v>
      </c>
    </row>
    <row r="32" spans="1:8" s="2" customFormat="1" ht="16.5" customHeight="1">
      <c r="A32" s="9"/>
      <c r="B32" s="21" t="s">
        <v>18</v>
      </c>
      <c r="C32" s="11">
        <v>19</v>
      </c>
      <c r="D32" s="12">
        <v>0</v>
      </c>
      <c r="E32" s="13">
        <v>20</v>
      </c>
      <c r="F32" s="11">
        <v>733</v>
      </c>
      <c r="G32" s="12">
        <v>11</v>
      </c>
      <c r="H32" s="14">
        <v>826</v>
      </c>
    </row>
    <row r="33" spans="1:8" s="2" customFormat="1" ht="16.5" customHeight="1" thickBot="1">
      <c r="A33" s="22"/>
      <c r="B33" s="23" t="s">
        <v>19</v>
      </c>
      <c r="C33" s="24">
        <v>18</v>
      </c>
      <c r="D33" s="25">
        <v>1</v>
      </c>
      <c r="E33" s="26">
        <v>17</v>
      </c>
      <c r="F33" s="24">
        <v>811</v>
      </c>
      <c r="G33" s="25">
        <v>18</v>
      </c>
      <c r="H33" s="27">
        <v>934</v>
      </c>
    </row>
    <row r="34" spans="1:8" s="2" customFormat="1" ht="16.5" customHeight="1" thickTop="1">
      <c r="A34" s="15" t="s">
        <v>64</v>
      </c>
      <c r="B34" s="16" t="s">
        <v>12</v>
      </c>
      <c r="C34" s="17">
        <v>14</v>
      </c>
      <c r="D34" s="18">
        <v>1</v>
      </c>
      <c r="E34" s="19">
        <v>17</v>
      </c>
      <c r="F34" s="17">
        <v>722</v>
      </c>
      <c r="G34" s="18">
        <v>8</v>
      </c>
      <c r="H34" s="20">
        <v>831</v>
      </c>
    </row>
    <row r="35" spans="1:8" s="2" customFormat="1" ht="16.5" customHeight="1">
      <c r="A35" s="9"/>
      <c r="B35" s="21" t="s">
        <v>8</v>
      </c>
      <c r="C35" s="11">
        <v>13</v>
      </c>
      <c r="D35" s="12">
        <v>0</v>
      </c>
      <c r="E35" s="13">
        <v>14</v>
      </c>
      <c r="F35" s="11">
        <v>705</v>
      </c>
      <c r="G35" s="12">
        <v>8</v>
      </c>
      <c r="H35" s="14">
        <v>830</v>
      </c>
    </row>
    <row r="36" spans="1:8" s="2" customFormat="1" ht="16.5" customHeight="1">
      <c r="A36" s="9"/>
      <c r="B36" s="21" t="s">
        <v>13</v>
      </c>
      <c r="C36" s="11">
        <v>7</v>
      </c>
      <c r="D36" s="12">
        <v>0</v>
      </c>
      <c r="E36" s="13">
        <v>8</v>
      </c>
      <c r="F36" s="11">
        <v>750</v>
      </c>
      <c r="G36" s="12">
        <v>8</v>
      </c>
      <c r="H36" s="14">
        <v>905</v>
      </c>
    </row>
    <row r="37" spans="1:8" s="2" customFormat="1" ht="16.5" customHeight="1">
      <c r="A37" s="9"/>
      <c r="B37" s="21" t="s">
        <v>14</v>
      </c>
      <c r="C37" s="11">
        <v>9</v>
      </c>
      <c r="D37" s="12">
        <v>0</v>
      </c>
      <c r="E37" s="13">
        <v>10</v>
      </c>
      <c r="F37" s="11">
        <v>618</v>
      </c>
      <c r="G37" s="12">
        <v>8</v>
      </c>
      <c r="H37" s="14">
        <v>711</v>
      </c>
    </row>
    <row r="38" spans="1:8" s="2" customFormat="1" ht="16.5" customHeight="1">
      <c r="A38" s="9"/>
      <c r="B38" s="21" t="s">
        <v>15</v>
      </c>
      <c r="C38" s="11">
        <v>19</v>
      </c>
      <c r="D38" s="12">
        <v>0</v>
      </c>
      <c r="E38" s="13">
        <v>21</v>
      </c>
      <c r="F38" s="11">
        <v>477</v>
      </c>
      <c r="G38" s="12">
        <v>7</v>
      </c>
      <c r="H38" s="14">
        <v>555</v>
      </c>
    </row>
    <row r="39" spans="1:8" s="2" customFormat="1" ht="16.5" customHeight="1">
      <c r="A39" s="9"/>
      <c r="B39" s="21" t="s">
        <v>10</v>
      </c>
      <c r="C39" s="11">
        <v>11</v>
      </c>
      <c r="D39" s="12">
        <v>0</v>
      </c>
      <c r="E39" s="13">
        <v>11</v>
      </c>
      <c r="F39" s="11">
        <v>586</v>
      </c>
      <c r="G39" s="12">
        <v>13</v>
      </c>
      <c r="H39" s="14">
        <v>650</v>
      </c>
    </row>
    <row r="40" spans="1:8" s="2" customFormat="1" ht="16.5" customHeight="1">
      <c r="A40" s="9"/>
      <c r="B40" s="21" t="s">
        <v>16</v>
      </c>
      <c r="C40" s="11">
        <v>18</v>
      </c>
      <c r="D40" s="12">
        <v>1</v>
      </c>
      <c r="E40" s="13">
        <v>19</v>
      </c>
      <c r="F40" s="11">
        <v>709</v>
      </c>
      <c r="G40" s="12">
        <v>14</v>
      </c>
      <c r="H40" s="14">
        <v>818</v>
      </c>
    </row>
    <row r="41" spans="1:8" s="2" customFormat="1" ht="16.5" customHeight="1">
      <c r="A41" s="9"/>
      <c r="B41" s="21" t="s">
        <v>17</v>
      </c>
      <c r="C41" s="11">
        <v>10</v>
      </c>
      <c r="D41" s="12">
        <v>0</v>
      </c>
      <c r="E41" s="13">
        <v>10</v>
      </c>
      <c r="F41" s="11">
        <v>739</v>
      </c>
      <c r="G41" s="12">
        <v>12</v>
      </c>
      <c r="H41" s="14">
        <v>852</v>
      </c>
    </row>
    <row r="42" spans="1:8" s="2" customFormat="1" ht="16.5" customHeight="1">
      <c r="A42" s="9"/>
      <c r="B42" s="21" t="s">
        <v>11</v>
      </c>
      <c r="C42" s="11">
        <v>12</v>
      </c>
      <c r="D42" s="12">
        <v>0</v>
      </c>
      <c r="E42" s="13">
        <v>14</v>
      </c>
      <c r="F42" s="11">
        <v>659</v>
      </c>
      <c r="G42" s="12">
        <v>5</v>
      </c>
      <c r="H42" s="14">
        <v>775</v>
      </c>
    </row>
    <row r="43" spans="1:8" s="2" customFormat="1" ht="16.5" customHeight="1">
      <c r="A43" s="9"/>
      <c r="B43" s="21" t="s">
        <v>3</v>
      </c>
      <c r="C43" s="11">
        <v>17</v>
      </c>
      <c r="D43" s="12">
        <v>1</v>
      </c>
      <c r="E43" s="13">
        <v>16</v>
      </c>
      <c r="F43" s="11">
        <v>708</v>
      </c>
      <c r="G43" s="12">
        <v>12</v>
      </c>
      <c r="H43" s="14">
        <v>793</v>
      </c>
    </row>
    <row r="44" spans="1:8" s="2" customFormat="1" ht="16.5" customHeight="1">
      <c r="A44" s="9"/>
      <c r="B44" s="21" t="s">
        <v>18</v>
      </c>
      <c r="C44" s="11">
        <v>17</v>
      </c>
      <c r="D44" s="12">
        <v>0</v>
      </c>
      <c r="E44" s="13">
        <v>18</v>
      </c>
      <c r="F44" s="11">
        <v>736</v>
      </c>
      <c r="G44" s="12">
        <v>15</v>
      </c>
      <c r="H44" s="14">
        <v>844</v>
      </c>
    </row>
    <row r="45" spans="1:8" s="2" customFormat="1" ht="16.5" customHeight="1">
      <c r="A45" s="22"/>
      <c r="B45" s="23" t="s">
        <v>19</v>
      </c>
      <c r="C45" s="24">
        <v>20</v>
      </c>
      <c r="D45" s="25">
        <v>0</v>
      </c>
      <c r="E45" s="26">
        <v>20</v>
      </c>
      <c r="F45" s="24">
        <v>895</v>
      </c>
      <c r="G45" s="25">
        <v>10</v>
      </c>
      <c r="H45" s="27">
        <v>1034</v>
      </c>
    </row>
    <row r="46" spans="1:8" s="2" customFormat="1" ht="16.5" customHeight="1" thickBot="1">
      <c r="A46" s="28" t="s">
        <v>20</v>
      </c>
      <c r="B46" s="29"/>
      <c r="C46" s="30"/>
      <c r="D46" s="30"/>
      <c r="E46" s="30"/>
      <c r="F46" s="30"/>
      <c r="G46" s="30"/>
      <c r="H46" s="30"/>
    </row>
    <row r="47" spans="1:8" s="2" customFormat="1" ht="16.5" customHeight="1">
      <c r="A47" s="57" t="str">
        <f>"2021（令和3）年"&amp;COUNTA(E34:E45)&amp;"月迄"</f>
        <v>2021（令和3）年12月迄</v>
      </c>
      <c r="B47" s="58"/>
      <c r="C47" s="31">
        <f>SUM(C34:C45)</f>
        <v>167</v>
      </c>
      <c r="D47" s="32">
        <f>SUM(D34:D45)</f>
        <v>3</v>
      </c>
      <c r="E47" s="32">
        <f>SUM(E34:E45)</f>
        <v>178</v>
      </c>
      <c r="F47" s="32">
        <f>SUM(F34:F45)</f>
        <v>8304</v>
      </c>
      <c r="G47" s="32">
        <f>SUM(G34:G45)</f>
        <v>120</v>
      </c>
      <c r="H47" s="33">
        <f>SUM(H34:H45)</f>
        <v>9598</v>
      </c>
    </row>
    <row r="48" spans="1:8" s="2" customFormat="1" ht="16.5" customHeight="1">
      <c r="A48" s="59" t="str">
        <f>"前年"&amp;COUNTA(E34:E45)&amp;"月迄"</f>
        <v>前年12月迄</v>
      </c>
      <c r="B48" s="60"/>
      <c r="C48" s="34">
        <f ca="1">SUM(C22:(INDIRECT("c"&amp;COUNT($E34:$E45)+21)))</f>
        <v>175</v>
      </c>
      <c r="D48" s="34">
        <f ca="1">SUM(D22:(INDIRECT("d"&amp;COUNT($E34:$E45)+21)))</f>
        <v>5</v>
      </c>
      <c r="E48" s="36">
        <f ca="1">SUM(E22:(INDIRECT("e"&amp;COUNT($E34:$E45)+21)))</f>
        <v>190</v>
      </c>
      <c r="F48" s="36">
        <f ca="1">SUM(F22:(INDIRECT("f"&amp;COUNT($E34:$E45)+21)))</f>
        <v>7898</v>
      </c>
      <c r="G48" s="36">
        <f ca="1">SUM(G22:(INDIRECT("g"&amp;COUNT($E34:$E45)+21)))</f>
        <v>144</v>
      </c>
      <c r="H48" s="37">
        <f ca="1">SUM(H22:(INDIRECT("h"&amp;COUNT($E34:$E45)+21)))</f>
        <v>9043</v>
      </c>
    </row>
    <row r="49" spans="1:8" s="2" customFormat="1" ht="16.5" customHeight="1" thickBot="1">
      <c r="A49" s="61" t="s">
        <v>21</v>
      </c>
      <c r="B49" s="62"/>
      <c r="C49" s="39">
        <f aca="true" t="shared" si="0" ref="C49:H49">C47-C48</f>
        <v>-8</v>
      </c>
      <c r="D49" s="38">
        <f t="shared" si="0"/>
        <v>-2</v>
      </c>
      <c r="E49" s="39">
        <f t="shared" si="0"/>
        <v>-12</v>
      </c>
      <c r="F49" s="39">
        <f t="shared" si="0"/>
        <v>406</v>
      </c>
      <c r="G49" s="39">
        <f>G47-G48</f>
        <v>-24</v>
      </c>
      <c r="H49" s="40">
        <f t="shared" si="0"/>
        <v>555</v>
      </c>
    </row>
    <row r="50" s="2" customFormat="1" ht="16.5" customHeight="1">
      <c r="A50" s="2" t="s">
        <v>22</v>
      </c>
    </row>
    <row r="51" s="2" customFormat="1" ht="16.5" customHeight="1"/>
    <row r="52" s="2" customFormat="1" ht="13.5"/>
  </sheetData>
  <sheetProtection/>
  <mergeCells count="6">
    <mergeCell ref="A4:B5"/>
    <mergeCell ref="C4:E4"/>
    <mergeCell ref="F4:H4"/>
    <mergeCell ref="A47:B47"/>
    <mergeCell ref="A48:B48"/>
    <mergeCell ref="A49:B49"/>
  </mergeCells>
  <printOptions/>
  <pageMargins left="0.75" right="0.75" top="1" bottom="1" header="0.512" footer="0.51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8" width="11.625" style="1" customWidth="1"/>
    <col min="9" max="16384" width="9.00390625" style="1" customWidth="1"/>
  </cols>
  <sheetData>
    <row r="1" spans="1:3" ht="16.5" customHeight="1">
      <c r="A1" s="4" t="s">
        <v>58</v>
      </c>
      <c r="C1" s="4"/>
    </row>
    <row r="2" ht="13.5" customHeight="1"/>
    <row r="3" s="2" customFormat="1" ht="16.5" customHeight="1">
      <c r="A3" s="3" t="s">
        <v>0</v>
      </c>
    </row>
    <row r="4" spans="1:8" s="3" customFormat="1" ht="18.75" customHeight="1">
      <c r="A4" s="50" t="s">
        <v>4</v>
      </c>
      <c r="B4" s="51"/>
      <c r="C4" s="54" t="s">
        <v>5</v>
      </c>
      <c r="D4" s="55"/>
      <c r="E4" s="55"/>
      <c r="F4" s="54" t="s">
        <v>1</v>
      </c>
      <c r="G4" s="55"/>
      <c r="H4" s="56"/>
    </row>
    <row r="5" spans="1:8" s="3" customFormat="1" ht="18.75" customHeight="1">
      <c r="A5" s="52"/>
      <c r="B5" s="53"/>
      <c r="C5" s="5" t="s">
        <v>2</v>
      </c>
      <c r="D5" s="8" t="s">
        <v>6</v>
      </c>
      <c r="E5" s="6" t="s">
        <v>7</v>
      </c>
      <c r="F5" s="5" t="s">
        <v>2</v>
      </c>
      <c r="G5" s="8" t="s">
        <v>6</v>
      </c>
      <c r="H5" s="7" t="s">
        <v>7</v>
      </c>
    </row>
    <row r="6" spans="1:8" s="2" customFormat="1" ht="18.75" customHeight="1">
      <c r="A6" s="9" t="s">
        <v>23</v>
      </c>
      <c r="B6" s="10" t="s">
        <v>9</v>
      </c>
      <c r="C6" s="11">
        <v>806</v>
      </c>
      <c r="D6" s="12">
        <v>5</v>
      </c>
      <c r="E6" s="13">
        <v>981</v>
      </c>
      <c r="F6" s="11">
        <v>28385</v>
      </c>
      <c r="G6" s="12">
        <v>302</v>
      </c>
      <c r="H6" s="14">
        <v>35388</v>
      </c>
    </row>
    <row r="7" spans="1:8" s="2" customFormat="1" ht="18.75" customHeight="1">
      <c r="A7" s="9" t="s">
        <v>24</v>
      </c>
      <c r="B7" s="10" t="s">
        <v>9</v>
      </c>
      <c r="C7" s="11">
        <v>775</v>
      </c>
      <c r="D7" s="12">
        <v>6</v>
      </c>
      <c r="E7" s="13">
        <v>936</v>
      </c>
      <c r="F7" s="11">
        <v>26967</v>
      </c>
      <c r="G7" s="12">
        <v>277</v>
      </c>
      <c r="H7" s="14">
        <v>33696</v>
      </c>
    </row>
    <row r="8" spans="1:8" s="2" customFormat="1" ht="18.75" customHeight="1">
      <c r="A8" s="9" t="s">
        <v>25</v>
      </c>
      <c r="B8" s="10" t="s">
        <v>9</v>
      </c>
      <c r="C8" s="11">
        <v>658</v>
      </c>
      <c r="D8" s="12">
        <v>9</v>
      </c>
      <c r="E8" s="13">
        <v>807</v>
      </c>
      <c r="F8" s="11">
        <v>23582</v>
      </c>
      <c r="G8" s="12">
        <v>286</v>
      </c>
      <c r="H8" s="14">
        <v>29202</v>
      </c>
    </row>
    <row r="9" spans="1:8" s="2" customFormat="1" ht="18.75" customHeight="1">
      <c r="A9" s="9" t="s">
        <v>26</v>
      </c>
      <c r="B9" s="10" t="s">
        <v>9</v>
      </c>
      <c r="C9" s="11">
        <v>544</v>
      </c>
      <c r="D9" s="12">
        <v>7</v>
      </c>
      <c r="E9" s="13">
        <v>656</v>
      </c>
      <c r="F9" s="11">
        <v>21091</v>
      </c>
      <c r="G9" s="12">
        <v>228</v>
      </c>
      <c r="H9" s="14">
        <v>25801</v>
      </c>
    </row>
    <row r="10" spans="1:8" s="2" customFormat="1" ht="18.75" customHeight="1">
      <c r="A10" s="9" t="s">
        <v>27</v>
      </c>
      <c r="B10" s="10" t="s">
        <v>9</v>
      </c>
      <c r="C10" s="11">
        <v>435</v>
      </c>
      <c r="D10" s="12">
        <v>10</v>
      </c>
      <c r="E10" s="13">
        <v>497</v>
      </c>
      <c r="F10" s="11">
        <v>19503</v>
      </c>
      <c r="G10" s="12">
        <v>218</v>
      </c>
      <c r="H10" s="14">
        <v>23855</v>
      </c>
    </row>
    <row r="11" spans="1:8" s="2" customFormat="1" ht="18.75" customHeight="1">
      <c r="A11" s="9" t="s">
        <v>28</v>
      </c>
      <c r="B11" s="10" t="s">
        <v>9</v>
      </c>
      <c r="C11" s="11">
        <v>397</v>
      </c>
      <c r="D11" s="12">
        <v>5</v>
      </c>
      <c r="E11" s="13">
        <v>493</v>
      </c>
      <c r="F11" s="11">
        <v>18088</v>
      </c>
      <c r="G11" s="12">
        <v>215</v>
      </c>
      <c r="H11" s="14">
        <v>22096</v>
      </c>
    </row>
    <row r="12" spans="1:8" s="2" customFormat="1" ht="18.75" customHeight="1">
      <c r="A12" s="9" t="s">
        <v>29</v>
      </c>
      <c r="B12" s="10" t="s">
        <v>9</v>
      </c>
      <c r="C12" s="11">
        <v>390</v>
      </c>
      <c r="D12" s="12">
        <v>7</v>
      </c>
      <c r="E12" s="13">
        <v>463</v>
      </c>
      <c r="F12" s="11">
        <v>16395</v>
      </c>
      <c r="G12" s="12">
        <v>190</v>
      </c>
      <c r="H12" s="14">
        <v>19705</v>
      </c>
    </row>
    <row r="13" spans="1:8" s="2" customFormat="1" ht="18.75" customHeight="1">
      <c r="A13" s="9" t="s">
        <v>30</v>
      </c>
      <c r="B13" s="10" t="s">
        <v>9</v>
      </c>
      <c r="C13" s="11">
        <v>363</v>
      </c>
      <c r="D13" s="12">
        <v>4</v>
      </c>
      <c r="E13" s="13">
        <v>419</v>
      </c>
      <c r="F13" s="11">
        <v>14973</v>
      </c>
      <c r="G13" s="12">
        <v>200</v>
      </c>
      <c r="H13" s="14">
        <v>18048</v>
      </c>
    </row>
    <row r="14" spans="1:8" s="2" customFormat="1" ht="18.75" customHeight="1">
      <c r="A14" s="9" t="s">
        <v>31</v>
      </c>
      <c r="B14" s="10" t="s">
        <v>9</v>
      </c>
      <c r="C14" s="11">
        <v>295</v>
      </c>
      <c r="D14" s="12">
        <v>4</v>
      </c>
      <c r="E14" s="13">
        <v>344</v>
      </c>
      <c r="F14" s="11">
        <v>13722</v>
      </c>
      <c r="G14" s="12">
        <v>184</v>
      </c>
      <c r="H14" s="14">
        <v>16247</v>
      </c>
    </row>
    <row r="15" spans="1:8" s="2" customFormat="1" ht="18.75" customHeight="1">
      <c r="A15" s="9" t="s">
        <v>32</v>
      </c>
      <c r="B15" s="10" t="s">
        <v>9</v>
      </c>
      <c r="C15" s="11">
        <v>240</v>
      </c>
      <c r="D15" s="12">
        <v>1</v>
      </c>
      <c r="E15" s="13">
        <v>280</v>
      </c>
      <c r="F15" s="11">
        <v>12274</v>
      </c>
      <c r="G15" s="12">
        <v>169</v>
      </c>
      <c r="H15" s="14">
        <v>14571</v>
      </c>
    </row>
    <row r="16" spans="1:8" s="2" customFormat="1" ht="18.75" customHeight="1">
      <c r="A16" s="9" t="s">
        <v>33</v>
      </c>
      <c r="B16" s="10" t="s">
        <v>9</v>
      </c>
      <c r="C16" s="11">
        <v>210</v>
      </c>
      <c r="D16" s="12">
        <v>8</v>
      </c>
      <c r="E16" s="13">
        <v>250</v>
      </c>
      <c r="F16" s="11">
        <v>11123</v>
      </c>
      <c r="G16" s="12">
        <v>177</v>
      </c>
      <c r="H16" s="14">
        <v>13117</v>
      </c>
    </row>
    <row r="17" spans="1:8" s="2" customFormat="1" ht="18.75" customHeight="1">
      <c r="A17" s="9" t="s">
        <v>34</v>
      </c>
      <c r="B17" s="10" t="s">
        <v>9</v>
      </c>
      <c r="C17" s="11">
        <v>264</v>
      </c>
      <c r="D17" s="12">
        <v>9</v>
      </c>
      <c r="E17" s="13">
        <v>312</v>
      </c>
      <c r="F17" s="11">
        <v>11329</v>
      </c>
      <c r="G17" s="12">
        <v>158</v>
      </c>
      <c r="H17" s="14">
        <v>13489</v>
      </c>
    </row>
    <row r="18" spans="1:8" s="2" customFormat="1" ht="18.75" customHeight="1">
      <c r="A18" s="9" t="s">
        <v>35</v>
      </c>
      <c r="B18" s="10" t="s">
        <v>9</v>
      </c>
      <c r="C18" s="11">
        <v>214</v>
      </c>
      <c r="D18" s="12">
        <v>5</v>
      </c>
      <c r="E18" s="13">
        <v>254</v>
      </c>
      <c r="F18" s="11">
        <v>10815</v>
      </c>
      <c r="G18" s="12">
        <v>148</v>
      </c>
      <c r="H18" s="14">
        <v>12673</v>
      </c>
    </row>
    <row r="19" spans="1:8" s="2" customFormat="1" ht="18.75" customHeight="1">
      <c r="A19" s="9" t="s">
        <v>54</v>
      </c>
      <c r="B19" s="10" t="s">
        <v>9</v>
      </c>
      <c r="C19" s="11">
        <v>247</v>
      </c>
      <c r="D19" s="12">
        <v>5</v>
      </c>
      <c r="E19" s="13">
        <v>278</v>
      </c>
      <c r="F19" s="11">
        <v>9931</v>
      </c>
      <c r="G19" s="12">
        <v>141</v>
      </c>
      <c r="H19" s="14">
        <v>11494</v>
      </c>
    </row>
    <row r="20" spans="1:8" s="2" customFormat="1" ht="18.75" customHeight="1" thickBot="1">
      <c r="A20" s="9" t="s">
        <v>62</v>
      </c>
      <c r="B20" s="10" t="s">
        <v>59</v>
      </c>
      <c r="C20" s="11">
        <v>194</v>
      </c>
      <c r="D20" s="12">
        <v>4</v>
      </c>
      <c r="E20" s="13">
        <v>213</v>
      </c>
      <c r="F20" s="11">
        <v>9595</v>
      </c>
      <c r="G20" s="12">
        <v>152</v>
      </c>
      <c r="H20" s="14">
        <v>11046</v>
      </c>
    </row>
    <row r="21" spans="1:8" s="2" customFormat="1" ht="16.5" customHeight="1" thickTop="1">
      <c r="A21" s="15" t="s">
        <v>55</v>
      </c>
      <c r="B21" s="16" t="s">
        <v>12</v>
      </c>
      <c r="C21" s="17">
        <v>12</v>
      </c>
      <c r="D21" s="18">
        <v>1</v>
      </c>
      <c r="E21" s="19">
        <v>13</v>
      </c>
      <c r="F21" s="17">
        <v>770</v>
      </c>
      <c r="G21" s="18">
        <v>5</v>
      </c>
      <c r="H21" s="20">
        <v>918</v>
      </c>
    </row>
    <row r="22" spans="1:8" s="2" customFormat="1" ht="16.5" customHeight="1">
      <c r="A22" s="9"/>
      <c r="B22" s="21" t="s">
        <v>8</v>
      </c>
      <c r="C22" s="11">
        <v>34</v>
      </c>
      <c r="D22" s="12">
        <v>0</v>
      </c>
      <c r="E22" s="13">
        <v>39</v>
      </c>
      <c r="F22" s="11">
        <v>867</v>
      </c>
      <c r="G22" s="12">
        <v>4</v>
      </c>
      <c r="H22" s="14">
        <v>1019</v>
      </c>
    </row>
    <row r="23" spans="1:8" s="2" customFormat="1" ht="16.5" customHeight="1">
      <c r="A23" s="9"/>
      <c r="B23" s="21" t="s">
        <v>13</v>
      </c>
      <c r="C23" s="11">
        <v>13</v>
      </c>
      <c r="D23" s="12">
        <v>0</v>
      </c>
      <c r="E23" s="13">
        <v>14</v>
      </c>
      <c r="F23" s="11">
        <v>670</v>
      </c>
      <c r="G23" s="12">
        <v>10</v>
      </c>
      <c r="H23" s="14">
        <v>800</v>
      </c>
    </row>
    <row r="24" spans="1:8" s="2" customFormat="1" ht="16.5" customHeight="1">
      <c r="A24" s="9"/>
      <c r="B24" s="21" t="s">
        <v>14</v>
      </c>
      <c r="C24" s="11">
        <v>17</v>
      </c>
      <c r="D24" s="12">
        <v>2</v>
      </c>
      <c r="E24" s="13">
        <v>16</v>
      </c>
      <c r="F24" s="11">
        <v>712</v>
      </c>
      <c r="G24" s="12">
        <v>11</v>
      </c>
      <c r="H24" s="14">
        <v>804</v>
      </c>
    </row>
    <row r="25" spans="1:8" s="2" customFormat="1" ht="16.5" customHeight="1">
      <c r="A25" s="9" t="s">
        <v>56</v>
      </c>
      <c r="B25" s="21" t="s">
        <v>15</v>
      </c>
      <c r="C25" s="11">
        <v>9</v>
      </c>
      <c r="D25" s="12">
        <v>0</v>
      </c>
      <c r="E25" s="13">
        <v>9</v>
      </c>
      <c r="F25" s="11">
        <v>747</v>
      </c>
      <c r="G25" s="12">
        <v>12</v>
      </c>
      <c r="H25" s="14">
        <v>864</v>
      </c>
    </row>
    <row r="26" spans="1:8" s="2" customFormat="1" ht="16.5" customHeight="1">
      <c r="A26" s="9"/>
      <c r="B26" s="21" t="s">
        <v>10</v>
      </c>
      <c r="C26" s="11">
        <v>20</v>
      </c>
      <c r="D26" s="12">
        <v>0</v>
      </c>
      <c r="E26" s="13">
        <v>21</v>
      </c>
      <c r="F26" s="11">
        <v>693</v>
      </c>
      <c r="G26" s="12">
        <v>11</v>
      </c>
      <c r="H26" s="14">
        <v>768</v>
      </c>
    </row>
    <row r="27" spans="1:8" s="2" customFormat="1" ht="16.5" customHeight="1">
      <c r="A27" s="9"/>
      <c r="B27" s="21" t="s">
        <v>16</v>
      </c>
      <c r="C27" s="11">
        <v>8</v>
      </c>
      <c r="D27" s="12">
        <v>0</v>
      </c>
      <c r="E27" s="13">
        <v>8</v>
      </c>
      <c r="F27" s="11">
        <v>762</v>
      </c>
      <c r="G27" s="12">
        <v>16</v>
      </c>
      <c r="H27" s="14">
        <v>883</v>
      </c>
    </row>
    <row r="28" spans="1:8" s="2" customFormat="1" ht="16.5" customHeight="1">
      <c r="A28" s="9"/>
      <c r="B28" s="21" t="s">
        <v>17</v>
      </c>
      <c r="C28" s="11">
        <v>19</v>
      </c>
      <c r="D28" s="12">
        <v>0</v>
      </c>
      <c r="E28" s="13">
        <v>22</v>
      </c>
      <c r="F28" s="11">
        <v>825</v>
      </c>
      <c r="G28" s="12">
        <v>16</v>
      </c>
      <c r="H28" s="14">
        <v>971</v>
      </c>
    </row>
    <row r="29" spans="1:8" s="2" customFormat="1" ht="16.5" customHeight="1">
      <c r="A29" s="9"/>
      <c r="B29" s="21" t="s">
        <v>11</v>
      </c>
      <c r="C29" s="11">
        <v>11</v>
      </c>
      <c r="D29" s="12">
        <v>0</v>
      </c>
      <c r="E29" s="13">
        <v>16</v>
      </c>
      <c r="F29" s="11">
        <v>780</v>
      </c>
      <c r="G29" s="12">
        <v>19</v>
      </c>
      <c r="H29" s="14">
        <v>884</v>
      </c>
    </row>
    <row r="30" spans="1:8" s="2" customFormat="1" ht="16.5" customHeight="1">
      <c r="A30" s="9"/>
      <c r="B30" s="21" t="s">
        <v>3</v>
      </c>
      <c r="C30" s="11">
        <v>16</v>
      </c>
      <c r="D30" s="12">
        <v>1</v>
      </c>
      <c r="E30" s="13">
        <v>15</v>
      </c>
      <c r="F30" s="11">
        <v>911</v>
      </c>
      <c r="G30" s="12">
        <v>21</v>
      </c>
      <c r="H30" s="14">
        <v>1034</v>
      </c>
    </row>
    <row r="31" spans="1:8" s="2" customFormat="1" ht="16.5" customHeight="1">
      <c r="A31" s="9"/>
      <c r="B31" s="21" t="s">
        <v>18</v>
      </c>
      <c r="C31" s="11">
        <v>21</v>
      </c>
      <c r="D31" s="12">
        <v>0</v>
      </c>
      <c r="E31" s="13">
        <v>22</v>
      </c>
      <c r="F31" s="11">
        <v>864</v>
      </c>
      <c r="G31" s="12">
        <v>15</v>
      </c>
      <c r="H31" s="14">
        <v>979</v>
      </c>
    </row>
    <row r="32" spans="1:8" s="2" customFormat="1" ht="16.5" customHeight="1" thickBot="1">
      <c r="A32" s="22"/>
      <c r="B32" s="23" t="s">
        <v>19</v>
      </c>
      <c r="C32" s="24">
        <v>14</v>
      </c>
      <c r="D32" s="25">
        <v>0</v>
      </c>
      <c r="E32" s="26">
        <v>18</v>
      </c>
      <c r="F32" s="24">
        <v>994</v>
      </c>
      <c r="G32" s="25">
        <v>12</v>
      </c>
      <c r="H32" s="27">
        <v>1122</v>
      </c>
    </row>
    <row r="33" spans="1:8" s="2" customFormat="1" ht="16.5" customHeight="1" thickTop="1">
      <c r="A33" s="15" t="s">
        <v>63</v>
      </c>
      <c r="B33" s="16" t="s">
        <v>12</v>
      </c>
      <c r="C33" s="17">
        <v>22</v>
      </c>
      <c r="D33" s="18">
        <v>2</v>
      </c>
      <c r="E33" s="19">
        <v>25</v>
      </c>
      <c r="F33" s="17">
        <v>705</v>
      </c>
      <c r="G33" s="18">
        <v>7</v>
      </c>
      <c r="H33" s="20">
        <v>829</v>
      </c>
    </row>
    <row r="34" spans="1:8" s="2" customFormat="1" ht="16.5" customHeight="1">
      <c r="A34" s="9"/>
      <c r="B34" s="21" t="s">
        <v>8</v>
      </c>
      <c r="C34" s="11">
        <v>20</v>
      </c>
      <c r="D34" s="12">
        <v>1</v>
      </c>
      <c r="E34" s="13">
        <v>20</v>
      </c>
      <c r="F34" s="11">
        <v>757</v>
      </c>
      <c r="G34" s="12">
        <v>10</v>
      </c>
      <c r="H34" s="14">
        <v>852</v>
      </c>
    </row>
    <row r="35" spans="1:8" s="2" customFormat="1" ht="16.5" customHeight="1">
      <c r="A35" s="9"/>
      <c r="B35" s="21" t="s">
        <v>13</v>
      </c>
      <c r="C35" s="11">
        <v>17</v>
      </c>
      <c r="D35" s="12">
        <v>0</v>
      </c>
      <c r="E35" s="13">
        <v>20</v>
      </c>
      <c r="F35" s="11">
        <v>698</v>
      </c>
      <c r="G35" s="12">
        <v>9</v>
      </c>
      <c r="H35" s="14">
        <v>828</v>
      </c>
    </row>
    <row r="36" spans="1:8" s="2" customFormat="1" ht="16.5" customHeight="1">
      <c r="A36" s="9"/>
      <c r="B36" s="21" t="s">
        <v>14</v>
      </c>
      <c r="C36" s="11">
        <v>17</v>
      </c>
      <c r="D36" s="12">
        <v>1</v>
      </c>
      <c r="E36" s="13">
        <v>20</v>
      </c>
      <c r="F36" s="11">
        <v>549</v>
      </c>
      <c r="G36" s="12">
        <v>8</v>
      </c>
      <c r="H36" s="14">
        <v>625</v>
      </c>
    </row>
    <row r="37" spans="1:8" s="2" customFormat="1" ht="16.5" customHeight="1">
      <c r="A37" s="9"/>
      <c r="B37" s="21" t="s">
        <v>15</v>
      </c>
      <c r="C37" s="11">
        <v>5</v>
      </c>
      <c r="D37" s="12">
        <v>0</v>
      </c>
      <c r="E37" s="13">
        <v>5</v>
      </c>
      <c r="F37" s="11">
        <v>411</v>
      </c>
      <c r="G37" s="12">
        <v>10</v>
      </c>
      <c r="H37" s="14">
        <v>466</v>
      </c>
    </row>
    <row r="38" spans="1:8" s="2" customFormat="1" ht="16.5" customHeight="1">
      <c r="A38" s="9"/>
      <c r="B38" s="21" t="s">
        <v>10</v>
      </c>
      <c r="C38" s="11">
        <v>11</v>
      </c>
      <c r="D38" s="12">
        <v>0</v>
      </c>
      <c r="E38" s="13">
        <v>14</v>
      </c>
      <c r="F38" s="11">
        <v>558</v>
      </c>
      <c r="G38" s="12">
        <v>10</v>
      </c>
      <c r="H38" s="14">
        <v>639</v>
      </c>
    </row>
    <row r="39" spans="1:8" s="2" customFormat="1" ht="16.5" customHeight="1">
      <c r="A39" s="9"/>
      <c r="B39" s="21" t="s">
        <v>16</v>
      </c>
      <c r="C39" s="11">
        <v>14</v>
      </c>
      <c r="D39" s="12">
        <v>0</v>
      </c>
      <c r="E39" s="13">
        <v>14</v>
      </c>
      <c r="F39" s="11">
        <v>620</v>
      </c>
      <c r="G39" s="12">
        <v>15</v>
      </c>
      <c r="H39" s="14">
        <v>689</v>
      </c>
    </row>
    <row r="40" spans="1:8" s="2" customFormat="1" ht="16.5" customHeight="1">
      <c r="A40" s="9"/>
      <c r="B40" s="21" t="s">
        <v>17</v>
      </c>
      <c r="C40" s="11">
        <v>10</v>
      </c>
      <c r="D40" s="12">
        <v>0</v>
      </c>
      <c r="E40" s="13">
        <v>10</v>
      </c>
      <c r="F40" s="11">
        <v>617</v>
      </c>
      <c r="G40" s="12">
        <v>16</v>
      </c>
      <c r="H40" s="14">
        <v>721</v>
      </c>
    </row>
    <row r="41" spans="1:8" s="2" customFormat="1" ht="16.5" customHeight="1">
      <c r="A41" s="9"/>
      <c r="B41" s="21" t="s">
        <v>11</v>
      </c>
      <c r="C41" s="11">
        <v>12</v>
      </c>
      <c r="D41" s="12">
        <v>0</v>
      </c>
      <c r="E41" s="13">
        <v>14</v>
      </c>
      <c r="F41" s="11">
        <v>675</v>
      </c>
      <c r="G41" s="12">
        <v>19</v>
      </c>
      <c r="H41" s="14">
        <v>764</v>
      </c>
    </row>
    <row r="42" spans="1:8" s="2" customFormat="1" ht="16.5" customHeight="1">
      <c r="A42" s="9"/>
      <c r="B42" s="21" t="s">
        <v>3</v>
      </c>
      <c r="C42" s="11">
        <v>10</v>
      </c>
      <c r="D42" s="12">
        <v>0</v>
      </c>
      <c r="E42" s="13">
        <v>11</v>
      </c>
      <c r="F42" s="11">
        <v>764</v>
      </c>
      <c r="G42" s="12">
        <v>11</v>
      </c>
      <c r="H42" s="14">
        <v>870</v>
      </c>
    </row>
    <row r="43" spans="1:8" s="2" customFormat="1" ht="16.5" customHeight="1">
      <c r="A43" s="9"/>
      <c r="B43" s="21" t="s">
        <v>18</v>
      </c>
      <c r="C43" s="11">
        <v>19</v>
      </c>
      <c r="D43" s="12">
        <v>0</v>
      </c>
      <c r="E43" s="13">
        <v>20</v>
      </c>
      <c r="F43" s="11">
        <v>733</v>
      </c>
      <c r="G43" s="12">
        <v>11</v>
      </c>
      <c r="H43" s="14">
        <v>826</v>
      </c>
    </row>
    <row r="44" spans="1:8" s="2" customFormat="1" ht="16.5" customHeight="1">
      <c r="A44" s="22"/>
      <c r="B44" s="23" t="s">
        <v>19</v>
      </c>
      <c r="C44" s="24">
        <v>18</v>
      </c>
      <c r="D44" s="25">
        <v>1</v>
      </c>
      <c r="E44" s="26">
        <v>17</v>
      </c>
      <c r="F44" s="24">
        <v>811</v>
      </c>
      <c r="G44" s="25">
        <v>18</v>
      </c>
      <c r="H44" s="27">
        <v>934</v>
      </c>
    </row>
    <row r="45" spans="1:8" s="2" customFormat="1" ht="16.5" customHeight="1" thickBot="1">
      <c r="A45" s="28" t="s">
        <v>20</v>
      </c>
      <c r="B45" s="29"/>
      <c r="C45" s="30"/>
      <c r="D45" s="30"/>
      <c r="E45" s="30"/>
      <c r="F45" s="30"/>
      <c r="G45" s="30"/>
      <c r="H45" s="30"/>
    </row>
    <row r="46" spans="1:8" s="2" customFormat="1" ht="16.5" customHeight="1">
      <c r="A46" s="57" t="str">
        <f>"2020（令和2）年"&amp;COUNTA(E33:E44)&amp;"月迄"</f>
        <v>2020（令和2）年12月迄</v>
      </c>
      <c r="B46" s="58"/>
      <c r="C46" s="31">
        <f>SUM(C33:C44)</f>
        <v>175</v>
      </c>
      <c r="D46" s="32">
        <f>SUM(D33:D44)</f>
        <v>5</v>
      </c>
      <c r="E46" s="32">
        <f>SUM(E33:E44)</f>
        <v>190</v>
      </c>
      <c r="F46" s="32">
        <f>SUM(F33:F44)</f>
        <v>7898</v>
      </c>
      <c r="G46" s="32">
        <f>SUM(G33:G44)</f>
        <v>144</v>
      </c>
      <c r="H46" s="33">
        <f>SUM(H33:H44)</f>
        <v>9043</v>
      </c>
    </row>
    <row r="47" spans="1:8" s="2" customFormat="1" ht="16.5" customHeight="1">
      <c r="A47" s="59" t="str">
        <f>"前年"&amp;COUNTA(E33:E44)&amp;"月迄"</f>
        <v>前年12月迄</v>
      </c>
      <c r="B47" s="60"/>
      <c r="C47" s="34">
        <f ca="1">SUM(C21:(INDIRECT("c"&amp;COUNT($E33:$E44)+20)))</f>
        <v>194</v>
      </c>
      <c r="D47" s="34">
        <f ca="1">SUM(D21:(INDIRECT("d"&amp;COUNT($E33:$E44)+20)))</f>
        <v>4</v>
      </c>
      <c r="E47" s="36">
        <f ca="1">SUM(E21:(INDIRECT("e"&amp;COUNT($E33:$E44)+20)))</f>
        <v>213</v>
      </c>
      <c r="F47" s="36">
        <f ca="1">SUM(F21:(INDIRECT("f"&amp;COUNT($E33:$E44)+20)))</f>
        <v>9595</v>
      </c>
      <c r="G47" s="36">
        <f ca="1">SUM(G21:(INDIRECT("g"&amp;COUNT($E33:$E44)+20)))</f>
        <v>152</v>
      </c>
      <c r="H47" s="37">
        <f ca="1">SUM(H21:(INDIRECT("h"&amp;COUNT($E33:$E44)+20)))</f>
        <v>11046</v>
      </c>
    </row>
    <row r="48" spans="1:8" s="2" customFormat="1" ht="16.5" customHeight="1" thickBot="1">
      <c r="A48" s="61" t="s">
        <v>21</v>
      </c>
      <c r="B48" s="62"/>
      <c r="C48" s="39">
        <f aca="true" t="shared" si="0" ref="C48:H48">C46-C47</f>
        <v>-19</v>
      </c>
      <c r="D48" s="38">
        <f t="shared" si="0"/>
        <v>1</v>
      </c>
      <c r="E48" s="39">
        <f t="shared" si="0"/>
        <v>-23</v>
      </c>
      <c r="F48" s="39">
        <f t="shared" si="0"/>
        <v>-1697</v>
      </c>
      <c r="G48" s="39">
        <f>G46-G47</f>
        <v>-8</v>
      </c>
      <c r="H48" s="40">
        <f t="shared" si="0"/>
        <v>-2003</v>
      </c>
    </row>
    <row r="49" s="2" customFormat="1" ht="16.5" customHeight="1">
      <c r="A49" s="2" t="s">
        <v>22</v>
      </c>
    </row>
    <row r="50" s="2" customFormat="1" ht="16.5" customHeight="1"/>
    <row r="51" s="2" customFormat="1" ht="13.5"/>
  </sheetData>
  <sheetProtection/>
  <mergeCells count="6">
    <mergeCell ref="A4:B5"/>
    <mergeCell ref="C4:E4"/>
    <mergeCell ref="F4:H4"/>
    <mergeCell ref="A46:B46"/>
    <mergeCell ref="A47:B47"/>
    <mergeCell ref="A48:B48"/>
  </mergeCells>
  <printOptions/>
  <pageMargins left="0.75" right="0.75" top="1" bottom="1" header="0.512" footer="0.512"/>
  <pageSetup fitToHeight="1" fitToWidth="1" horizontalDpi="600" verticalDpi="600" orientation="portrait" paperSize="9" scale="91" r:id="rId1"/>
  <ignoredErrors>
    <ignoredError sqref="C46:G46 H46:H47 F47:G47 C47:D47 A46:A4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8" width="11.625" style="1" customWidth="1"/>
    <col min="9" max="16384" width="9.00390625" style="1" customWidth="1"/>
  </cols>
  <sheetData>
    <row r="1" spans="1:3" ht="16.5" customHeight="1">
      <c r="A1" s="4" t="s">
        <v>57</v>
      </c>
      <c r="C1" s="4"/>
    </row>
    <row r="2" ht="13.5" customHeight="1"/>
    <row r="3" s="2" customFormat="1" ht="16.5" customHeight="1">
      <c r="A3" s="3" t="s">
        <v>0</v>
      </c>
    </row>
    <row r="4" spans="1:8" s="3" customFormat="1" ht="18.75" customHeight="1">
      <c r="A4" s="50" t="s">
        <v>4</v>
      </c>
      <c r="B4" s="51"/>
      <c r="C4" s="54" t="s">
        <v>5</v>
      </c>
      <c r="D4" s="55"/>
      <c r="E4" s="55"/>
      <c r="F4" s="54" t="s">
        <v>1</v>
      </c>
      <c r="G4" s="55"/>
      <c r="H4" s="56"/>
    </row>
    <row r="5" spans="1:8" s="3" customFormat="1" ht="18.75" customHeight="1">
      <c r="A5" s="52"/>
      <c r="B5" s="53"/>
      <c r="C5" s="5" t="s">
        <v>2</v>
      </c>
      <c r="D5" s="8" t="s">
        <v>6</v>
      </c>
      <c r="E5" s="6" t="s">
        <v>7</v>
      </c>
      <c r="F5" s="5" t="s">
        <v>2</v>
      </c>
      <c r="G5" s="8" t="s">
        <v>6</v>
      </c>
      <c r="H5" s="7" t="s">
        <v>7</v>
      </c>
    </row>
    <row r="6" spans="1:8" s="2" customFormat="1" ht="18.75" customHeight="1">
      <c r="A6" s="9" t="s">
        <v>23</v>
      </c>
      <c r="B6" s="10" t="s">
        <v>9</v>
      </c>
      <c r="C6" s="11">
        <v>806</v>
      </c>
      <c r="D6" s="12">
        <v>5</v>
      </c>
      <c r="E6" s="13">
        <v>981</v>
      </c>
      <c r="F6" s="11">
        <v>28385</v>
      </c>
      <c r="G6" s="12">
        <v>302</v>
      </c>
      <c r="H6" s="14">
        <v>35388</v>
      </c>
    </row>
    <row r="7" spans="1:8" s="2" customFormat="1" ht="18.75" customHeight="1">
      <c r="A7" s="9" t="s">
        <v>24</v>
      </c>
      <c r="B7" s="10" t="s">
        <v>9</v>
      </c>
      <c r="C7" s="11">
        <v>775</v>
      </c>
      <c r="D7" s="12">
        <v>6</v>
      </c>
      <c r="E7" s="13">
        <v>936</v>
      </c>
      <c r="F7" s="11">
        <v>26967</v>
      </c>
      <c r="G7" s="12">
        <v>277</v>
      </c>
      <c r="H7" s="14">
        <v>33696</v>
      </c>
    </row>
    <row r="8" spans="1:8" s="2" customFormat="1" ht="18.75" customHeight="1">
      <c r="A8" s="9" t="s">
        <v>25</v>
      </c>
      <c r="B8" s="10" t="s">
        <v>9</v>
      </c>
      <c r="C8" s="11">
        <v>658</v>
      </c>
      <c r="D8" s="12">
        <v>9</v>
      </c>
      <c r="E8" s="13">
        <v>807</v>
      </c>
      <c r="F8" s="11">
        <v>23582</v>
      </c>
      <c r="G8" s="12">
        <v>286</v>
      </c>
      <c r="H8" s="14">
        <v>29202</v>
      </c>
    </row>
    <row r="9" spans="1:8" s="2" customFormat="1" ht="18.75" customHeight="1">
      <c r="A9" s="9" t="s">
        <v>26</v>
      </c>
      <c r="B9" s="10" t="s">
        <v>9</v>
      </c>
      <c r="C9" s="11">
        <v>544</v>
      </c>
      <c r="D9" s="12">
        <v>7</v>
      </c>
      <c r="E9" s="13">
        <v>656</v>
      </c>
      <c r="F9" s="11">
        <v>21091</v>
      </c>
      <c r="G9" s="12">
        <v>228</v>
      </c>
      <c r="H9" s="14">
        <v>25801</v>
      </c>
    </row>
    <row r="10" spans="1:8" s="2" customFormat="1" ht="18.75" customHeight="1">
      <c r="A10" s="9" t="s">
        <v>27</v>
      </c>
      <c r="B10" s="10" t="s">
        <v>9</v>
      </c>
      <c r="C10" s="11">
        <v>435</v>
      </c>
      <c r="D10" s="12">
        <v>10</v>
      </c>
      <c r="E10" s="13">
        <v>497</v>
      </c>
      <c r="F10" s="11">
        <v>19503</v>
      </c>
      <c r="G10" s="12">
        <v>218</v>
      </c>
      <c r="H10" s="14">
        <v>23855</v>
      </c>
    </row>
    <row r="11" spans="1:8" s="2" customFormat="1" ht="18.75" customHeight="1">
      <c r="A11" s="9" t="s">
        <v>28</v>
      </c>
      <c r="B11" s="10" t="s">
        <v>9</v>
      </c>
      <c r="C11" s="11">
        <v>397</v>
      </c>
      <c r="D11" s="12">
        <v>5</v>
      </c>
      <c r="E11" s="13">
        <v>493</v>
      </c>
      <c r="F11" s="11">
        <v>18088</v>
      </c>
      <c r="G11" s="12">
        <v>215</v>
      </c>
      <c r="H11" s="14">
        <v>22096</v>
      </c>
    </row>
    <row r="12" spans="1:8" s="2" customFormat="1" ht="18.75" customHeight="1">
      <c r="A12" s="9" t="s">
        <v>29</v>
      </c>
      <c r="B12" s="10" t="s">
        <v>9</v>
      </c>
      <c r="C12" s="11">
        <v>390</v>
      </c>
      <c r="D12" s="12">
        <v>7</v>
      </c>
      <c r="E12" s="13">
        <v>463</v>
      </c>
      <c r="F12" s="11">
        <v>16395</v>
      </c>
      <c r="G12" s="12">
        <v>190</v>
      </c>
      <c r="H12" s="14">
        <v>19705</v>
      </c>
    </row>
    <row r="13" spans="1:8" s="2" customFormat="1" ht="18.75" customHeight="1">
      <c r="A13" s="9" t="s">
        <v>30</v>
      </c>
      <c r="B13" s="10" t="s">
        <v>9</v>
      </c>
      <c r="C13" s="11">
        <v>363</v>
      </c>
      <c r="D13" s="12">
        <v>4</v>
      </c>
      <c r="E13" s="13">
        <v>419</v>
      </c>
      <c r="F13" s="11">
        <v>14973</v>
      </c>
      <c r="G13" s="12">
        <v>200</v>
      </c>
      <c r="H13" s="14">
        <v>18048</v>
      </c>
    </row>
    <row r="14" spans="1:8" s="2" customFormat="1" ht="18.75" customHeight="1">
      <c r="A14" s="9" t="s">
        <v>31</v>
      </c>
      <c r="B14" s="10" t="s">
        <v>9</v>
      </c>
      <c r="C14" s="11">
        <v>295</v>
      </c>
      <c r="D14" s="12">
        <v>4</v>
      </c>
      <c r="E14" s="13">
        <v>344</v>
      </c>
      <c r="F14" s="11">
        <v>13722</v>
      </c>
      <c r="G14" s="12">
        <v>184</v>
      </c>
      <c r="H14" s="14">
        <v>16247</v>
      </c>
    </row>
    <row r="15" spans="1:8" s="2" customFormat="1" ht="18.75" customHeight="1">
      <c r="A15" s="9" t="s">
        <v>32</v>
      </c>
      <c r="B15" s="10" t="s">
        <v>9</v>
      </c>
      <c r="C15" s="11">
        <v>240</v>
      </c>
      <c r="D15" s="12">
        <v>1</v>
      </c>
      <c r="E15" s="13">
        <v>280</v>
      </c>
      <c r="F15" s="11">
        <v>12274</v>
      </c>
      <c r="G15" s="12">
        <v>169</v>
      </c>
      <c r="H15" s="14">
        <v>14571</v>
      </c>
    </row>
    <row r="16" spans="1:8" s="2" customFormat="1" ht="18.75" customHeight="1">
      <c r="A16" s="9" t="s">
        <v>33</v>
      </c>
      <c r="B16" s="10" t="s">
        <v>9</v>
      </c>
      <c r="C16" s="11">
        <v>210</v>
      </c>
      <c r="D16" s="12">
        <v>8</v>
      </c>
      <c r="E16" s="13">
        <v>250</v>
      </c>
      <c r="F16" s="11">
        <v>11123</v>
      </c>
      <c r="G16" s="12">
        <v>177</v>
      </c>
      <c r="H16" s="14">
        <v>13117</v>
      </c>
    </row>
    <row r="17" spans="1:8" s="2" customFormat="1" ht="18.75" customHeight="1">
      <c r="A17" s="9" t="s">
        <v>34</v>
      </c>
      <c r="B17" s="10" t="s">
        <v>9</v>
      </c>
      <c r="C17" s="11">
        <v>264</v>
      </c>
      <c r="D17" s="12">
        <v>9</v>
      </c>
      <c r="E17" s="13">
        <v>312</v>
      </c>
      <c r="F17" s="11">
        <v>11329</v>
      </c>
      <c r="G17" s="12">
        <v>158</v>
      </c>
      <c r="H17" s="14">
        <v>13489</v>
      </c>
    </row>
    <row r="18" spans="1:8" s="2" customFormat="1" ht="18.75" customHeight="1">
      <c r="A18" s="9" t="s">
        <v>35</v>
      </c>
      <c r="B18" s="10" t="s">
        <v>9</v>
      </c>
      <c r="C18" s="11">
        <v>214</v>
      </c>
      <c r="D18" s="12">
        <v>5</v>
      </c>
      <c r="E18" s="13">
        <v>254</v>
      </c>
      <c r="F18" s="11">
        <v>10815</v>
      </c>
      <c r="G18" s="12">
        <v>148</v>
      </c>
      <c r="H18" s="14">
        <v>12673</v>
      </c>
    </row>
    <row r="19" spans="1:8" s="2" customFormat="1" ht="18.75" customHeight="1" thickBot="1">
      <c r="A19" s="9" t="s">
        <v>54</v>
      </c>
      <c r="B19" s="10" t="s">
        <v>9</v>
      </c>
      <c r="C19" s="11">
        <v>247</v>
      </c>
      <c r="D19" s="12">
        <v>5</v>
      </c>
      <c r="E19" s="13">
        <v>278</v>
      </c>
      <c r="F19" s="11">
        <v>9931</v>
      </c>
      <c r="G19" s="12">
        <v>141</v>
      </c>
      <c r="H19" s="14">
        <v>11494</v>
      </c>
    </row>
    <row r="20" spans="1:8" s="2" customFormat="1" ht="16.5" customHeight="1" thickTop="1">
      <c r="A20" s="15" t="s">
        <v>38</v>
      </c>
      <c r="B20" s="16" t="s">
        <v>12</v>
      </c>
      <c r="C20" s="17">
        <v>12</v>
      </c>
      <c r="D20" s="18">
        <v>0</v>
      </c>
      <c r="E20" s="19">
        <v>13</v>
      </c>
      <c r="F20" s="17">
        <v>858</v>
      </c>
      <c r="G20" s="18">
        <v>17</v>
      </c>
      <c r="H20" s="20">
        <v>1009</v>
      </c>
    </row>
    <row r="21" spans="1:8" s="2" customFormat="1" ht="16.5" customHeight="1">
      <c r="A21" s="9"/>
      <c r="B21" s="21" t="s">
        <v>8</v>
      </c>
      <c r="C21" s="11">
        <v>19</v>
      </c>
      <c r="D21" s="12">
        <v>0</v>
      </c>
      <c r="E21" s="13">
        <v>21</v>
      </c>
      <c r="F21" s="11">
        <v>896</v>
      </c>
      <c r="G21" s="12">
        <v>10</v>
      </c>
      <c r="H21" s="14">
        <v>1028</v>
      </c>
    </row>
    <row r="22" spans="1:8" s="2" customFormat="1" ht="16.5" customHeight="1">
      <c r="A22" s="9"/>
      <c r="B22" s="21" t="s">
        <v>13</v>
      </c>
      <c r="C22" s="11">
        <v>18</v>
      </c>
      <c r="D22" s="12">
        <v>0</v>
      </c>
      <c r="E22" s="13">
        <v>19</v>
      </c>
      <c r="F22" s="11">
        <v>861</v>
      </c>
      <c r="G22" s="12">
        <v>6</v>
      </c>
      <c r="H22" s="14">
        <v>1005</v>
      </c>
    </row>
    <row r="23" spans="1:8" s="2" customFormat="1" ht="16.5" customHeight="1">
      <c r="A23" s="9"/>
      <c r="B23" s="21" t="s">
        <v>14</v>
      </c>
      <c r="C23" s="11">
        <v>18</v>
      </c>
      <c r="D23" s="12">
        <v>0</v>
      </c>
      <c r="E23" s="13">
        <v>19</v>
      </c>
      <c r="F23" s="11">
        <v>675</v>
      </c>
      <c r="G23" s="12">
        <v>3</v>
      </c>
      <c r="H23" s="14">
        <v>800</v>
      </c>
    </row>
    <row r="24" spans="1:8" s="2" customFormat="1" ht="16.5" customHeight="1">
      <c r="A24" s="9"/>
      <c r="B24" s="21" t="s">
        <v>15</v>
      </c>
      <c r="C24" s="11">
        <v>21</v>
      </c>
      <c r="D24" s="12">
        <v>1</v>
      </c>
      <c r="E24" s="13">
        <v>25</v>
      </c>
      <c r="F24" s="11">
        <v>756</v>
      </c>
      <c r="G24" s="12">
        <v>20</v>
      </c>
      <c r="H24" s="14">
        <v>837</v>
      </c>
    </row>
    <row r="25" spans="1:8" s="2" customFormat="1" ht="16.5" customHeight="1">
      <c r="A25" s="9"/>
      <c r="B25" s="21" t="s">
        <v>10</v>
      </c>
      <c r="C25" s="11">
        <v>19</v>
      </c>
      <c r="D25" s="12">
        <v>0</v>
      </c>
      <c r="E25" s="13">
        <v>22</v>
      </c>
      <c r="F25" s="11">
        <v>692</v>
      </c>
      <c r="G25" s="12">
        <v>6</v>
      </c>
      <c r="H25" s="14">
        <v>788</v>
      </c>
    </row>
    <row r="26" spans="1:8" s="2" customFormat="1" ht="16.5" customHeight="1">
      <c r="A26" s="9"/>
      <c r="B26" s="21" t="s">
        <v>16</v>
      </c>
      <c r="C26" s="11">
        <v>25</v>
      </c>
      <c r="D26" s="12">
        <v>1</v>
      </c>
      <c r="E26" s="13">
        <v>28</v>
      </c>
      <c r="F26" s="11">
        <v>738</v>
      </c>
      <c r="G26" s="12">
        <v>13</v>
      </c>
      <c r="H26" s="14">
        <v>844</v>
      </c>
    </row>
    <row r="27" spans="1:8" s="2" customFormat="1" ht="16.5" customHeight="1">
      <c r="A27" s="9"/>
      <c r="B27" s="21" t="s">
        <v>17</v>
      </c>
      <c r="C27" s="11">
        <v>22</v>
      </c>
      <c r="D27" s="12">
        <v>1</v>
      </c>
      <c r="E27" s="13">
        <v>28</v>
      </c>
      <c r="F27" s="11">
        <v>937</v>
      </c>
      <c r="G27" s="12">
        <v>17</v>
      </c>
      <c r="H27" s="14">
        <v>1118</v>
      </c>
    </row>
    <row r="28" spans="1:8" s="2" customFormat="1" ht="16.5" customHeight="1">
      <c r="A28" s="9"/>
      <c r="B28" s="21" t="s">
        <v>11</v>
      </c>
      <c r="C28" s="11">
        <v>21</v>
      </c>
      <c r="D28" s="12">
        <v>0</v>
      </c>
      <c r="E28" s="13">
        <v>24</v>
      </c>
      <c r="F28" s="11">
        <v>693</v>
      </c>
      <c r="G28" s="12">
        <v>12</v>
      </c>
      <c r="H28" s="14">
        <v>824</v>
      </c>
    </row>
    <row r="29" spans="1:8" s="2" customFormat="1" ht="16.5" customHeight="1">
      <c r="A29" s="9"/>
      <c r="B29" s="21" t="s">
        <v>3</v>
      </c>
      <c r="C29" s="11">
        <v>16</v>
      </c>
      <c r="D29" s="12">
        <v>0</v>
      </c>
      <c r="E29" s="13">
        <v>19</v>
      </c>
      <c r="F29" s="11">
        <v>863</v>
      </c>
      <c r="G29" s="12">
        <v>10</v>
      </c>
      <c r="H29" s="14">
        <v>975</v>
      </c>
    </row>
    <row r="30" spans="1:8" s="2" customFormat="1" ht="16.5" customHeight="1">
      <c r="A30" s="9"/>
      <c r="B30" s="21" t="s">
        <v>18</v>
      </c>
      <c r="C30" s="11">
        <v>25</v>
      </c>
      <c r="D30" s="12">
        <v>1</v>
      </c>
      <c r="E30" s="13">
        <v>26</v>
      </c>
      <c r="F30" s="11">
        <v>940</v>
      </c>
      <c r="G30" s="12">
        <v>15</v>
      </c>
      <c r="H30" s="14">
        <v>1064</v>
      </c>
    </row>
    <row r="31" spans="1:8" s="2" customFormat="1" ht="16.5" customHeight="1" thickBot="1">
      <c r="A31" s="22"/>
      <c r="B31" s="23" t="s">
        <v>19</v>
      </c>
      <c r="C31" s="24">
        <v>31</v>
      </c>
      <c r="D31" s="25">
        <v>1</v>
      </c>
      <c r="E31" s="26">
        <v>34</v>
      </c>
      <c r="F31" s="24">
        <v>1022</v>
      </c>
      <c r="G31" s="25">
        <v>12</v>
      </c>
      <c r="H31" s="27">
        <v>1202</v>
      </c>
    </row>
    <row r="32" spans="1:8" s="2" customFormat="1" ht="16.5" customHeight="1" thickTop="1">
      <c r="A32" s="15" t="s">
        <v>55</v>
      </c>
      <c r="B32" s="16" t="s">
        <v>12</v>
      </c>
      <c r="C32" s="17">
        <v>12</v>
      </c>
      <c r="D32" s="18">
        <v>1</v>
      </c>
      <c r="E32" s="19">
        <v>13</v>
      </c>
      <c r="F32" s="17">
        <v>770</v>
      </c>
      <c r="G32" s="18">
        <v>5</v>
      </c>
      <c r="H32" s="20">
        <v>918</v>
      </c>
    </row>
    <row r="33" spans="1:8" s="2" customFormat="1" ht="16.5" customHeight="1">
      <c r="A33" s="9"/>
      <c r="B33" s="21" t="s">
        <v>8</v>
      </c>
      <c r="C33" s="11">
        <v>34</v>
      </c>
      <c r="D33" s="12">
        <v>0</v>
      </c>
      <c r="E33" s="13">
        <v>39</v>
      </c>
      <c r="F33" s="11">
        <v>867</v>
      </c>
      <c r="G33" s="12">
        <v>4</v>
      </c>
      <c r="H33" s="14">
        <v>1019</v>
      </c>
    </row>
    <row r="34" spans="1:8" s="2" customFormat="1" ht="16.5" customHeight="1">
      <c r="A34" s="9"/>
      <c r="B34" s="21" t="s">
        <v>13</v>
      </c>
      <c r="C34" s="11">
        <v>13</v>
      </c>
      <c r="D34" s="12">
        <v>0</v>
      </c>
      <c r="E34" s="13">
        <v>14</v>
      </c>
      <c r="F34" s="11">
        <v>670</v>
      </c>
      <c r="G34" s="12">
        <v>10</v>
      </c>
      <c r="H34" s="14">
        <v>800</v>
      </c>
    </row>
    <row r="35" spans="1:8" s="2" customFormat="1" ht="16.5" customHeight="1">
      <c r="A35" s="9"/>
      <c r="B35" s="21" t="s">
        <v>14</v>
      </c>
      <c r="C35" s="11">
        <v>17</v>
      </c>
      <c r="D35" s="12">
        <v>2</v>
      </c>
      <c r="E35" s="13">
        <v>16</v>
      </c>
      <c r="F35" s="11">
        <v>712</v>
      </c>
      <c r="G35" s="12">
        <v>11</v>
      </c>
      <c r="H35" s="14">
        <v>804</v>
      </c>
    </row>
    <row r="36" spans="1:8" s="2" customFormat="1" ht="16.5" customHeight="1">
      <c r="A36" s="9" t="s">
        <v>56</v>
      </c>
      <c r="B36" s="21" t="s">
        <v>15</v>
      </c>
      <c r="C36" s="11">
        <v>9</v>
      </c>
      <c r="D36" s="12">
        <v>0</v>
      </c>
      <c r="E36" s="13">
        <v>9</v>
      </c>
      <c r="F36" s="11">
        <v>747</v>
      </c>
      <c r="G36" s="12">
        <v>12</v>
      </c>
      <c r="H36" s="14">
        <v>864</v>
      </c>
    </row>
    <row r="37" spans="1:8" s="2" customFormat="1" ht="16.5" customHeight="1">
      <c r="A37" s="9"/>
      <c r="B37" s="21" t="s">
        <v>10</v>
      </c>
      <c r="C37" s="11">
        <v>20</v>
      </c>
      <c r="D37" s="12">
        <v>0</v>
      </c>
      <c r="E37" s="13">
        <v>21</v>
      </c>
      <c r="F37" s="11">
        <v>693</v>
      </c>
      <c r="G37" s="12">
        <v>11</v>
      </c>
      <c r="H37" s="14">
        <v>768</v>
      </c>
    </row>
    <row r="38" spans="1:8" s="2" customFormat="1" ht="16.5" customHeight="1">
      <c r="A38" s="9"/>
      <c r="B38" s="21" t="s">
        <v>16</v>
      </c>
      <c r="C38" s="11">
        <v>8</v>
      </c>
      <c r="D38" s="12">
        <v>0</v>
      </c>
      <c r="E38" s="13">
        <v>8</v>
      </c>
      <c r="F38" s="11">
        <v>762</v>
      </c>
      <c r="G38" s="12">
        <v>16</v>
      </c>
      <c r="H38" s="14">
        <v>883</v>
      </c>
    </row>
    <row r="39" spans="1:8" s="2" customFormat="1" ht="16.5" customHeight="1">
      <c r="A39" s="9"/>
      <c r="B39" s="21" t="s">
        <v>17</v>
      </c>
      <c r="C39" s="11">
        <v>19</v>
      </c>
      <c r="D39" s="12">
        <v>0</v>
      </c>
      <c r="E39" s="13">
        <v>22</v>
      </c>
      <c r="F39" s="11">
        <v>825</v>
      </c>
      <c r="G39" s="12">
        <v>16</v>
      </c>
      <c r="H39" s="14">
        <v>971</v>
      </c>
    </row>
    <row r="40" spans="1:8" s="2" customFormat="1" ht="16.5" customHeight="1">
      <c r="A40" s="9"/>
      <c r="B40" s="21" t="s">
        <v>11</v>
      </c>
      <c r="C40" s="11">
        <v>11</v>
      </c>
      <c r="D40" s="12">
        <v>0</v>
      </c>
      <c r="E40" s="13">
        <v>16</v>
      </c>
      <c r="F40" s="11">
        <v>780</v>
      </c>
      <c r="G40" s="12">
        <v>19</v>
      </c>
      <c r="H40" s="14">
        <v>884</v>
      </c>
    </row>
    <row r="41" spans="1:8" s="2" customFormat="1" ht="16.5" customHeight="1">
      <c r="A41" s="9"/>
      <c r="B41" s="21" t="s">
        <v>3</v>
      </c>
      <c r="C41" s="11">
        <v>16</v>
      </c>
      <c r="D41" s="12">
        <v>1</v>
      </c>
      <c r="E41" s="13">
        <v>15</v>
      </c>
      <c r="F41" s="11">
        <v>911</v>
      </c>
      <c r="G41" s="12">
        <v>21</v>
      </c>
      <c r="H41" s="14">
        <v>1034</v>
      </c>
    </row>
    <row r="42" spans="1:8" s="2" customFormat="1" ht="16.5" customHeight="1">
      <c r="A42" s="9"/>
      <c r="B42" s="21" t="s">
        <v>18</v>
      </c>
      <c r="C42" s="11">
        <v>21</v>
      </c>
      <c r="D42" s="12">
        <v>0</v>
      </c>
      <c r="E42" s="13">
        <v>22</v>
      </c>
      <c r="F42" s="11">
        <v>864</v>
      </c>
      <c r="G42" s="12">
        <v>15</v>
      </c>
      <c r="H42" s="14">
        <v>979</v>
      </c>
    </row>
    <row r="43" spans="1:8" s="2" customFormat="1" ht="16.5" customHeight="1">
      <c r="A43" s="22"/>
      <c r="B43" s="23" t="s">
        <v>19</v>
      </c>
      <c r="C43" s="24">
        <v>14</v>
      </c>
      <c r="D43" s="25">
        <v>0</v>
      </c>
      <c r="E43" s="26">
        <v>18</v>
      </c>
      <c r="F43" s="24">
        <v>994</v>
      </c>
      <c r="G43" s="25">
        <v>12</v>
      </c>
      <c r="H43" s="27">
        <v>1122</v>
      </c>
    </row>
    <row r="44" spans="1:8" s="2" customFormat="1" ht="16.5" customHeight="1" thickBot="1">
      <c r="A44" s="28" t="s">
        <v>20</v>
      </c>
      <c r="B44" s="29"/>
      <c r="C44" s="30"/>
      <c r="D44" s="30"/>
      <c r="E44" s="30"/>
      <c r="F44" s="30"/>
      <c r="G44" s="30"/>
      <c r="H44" s="30"/>
    </row>
    <row r="45" spans="1:8" s="2" customFormat="1" ht="16.5" customHeight="1">
      <c r="A45" s="57" t="str">
        <f>"2019（令和元）年"&amp;COUNTA(E32:E43)&amp;"月迄"</f>
        <v>2019（令和元）年12月迄</v>
      </c>
      <c r="B45" s="58"/>
      <c r="C45" s="31">
        <f>SUM(C32:C43)</f>
        <v>194</v>
      </c>
      <c r="D45" s="32">
        <f>SUM(D32:D43)</f>
        <v>4</v>
      </c>
      <c r="E45" s="32">
        <f>SUM(E32:E43)</f>
        <v>213</v>
      </c>
      <c r="F45" s="32">
        <f>SUM(F32:F43)</f>
        <v>9595</v>
      </c>
      <c r="G45" s="32">
        <f>SUM(G32:G43)</f>
        <v>152</v>
      </c>
      <c r="H45" s="33">
        <f>SUM(H32:H43)</f>
        <v>11046</v>
      </c>
    </row>
    <row r="46" spans="1:8" s="2" customFormat="1" ht="16.5" customHeight="1">
      <c r="A46" s="59" t="str">
        <f>"前年"&amp;COUNTA(E32:E43)&amp;"月迄"</f>
        <v>前年12月迄</v>
      </c>
      <c r="B46" s="60"/>
      <c r="C46" s="34">
        <f ca="1">SUM(C20:(INDIRECT("c"&amp;COUNT($E32:$E43)+19)))</f>
        <v>247</v>
      </c>
      <c r="D46" s="34">
        <f ca="1">SUM(D20:(INDIRECT("d"&amp;COUNT($E32:$E43)+19)))</f>
        <v>5</v>
      </c>
      <c r="E46" s="36">
        <f ca="1">SUM(E20:(INDIRECT("e"&amp;COUNT($E32:$E43)+19)))</f>
        <v>278</v>
      </c>
      <c r="F46" s="36">
        <f ca="1">SUM(F20:(INDIRECT("f"&amp;COUNT($E32:$E43)+19)))</f>
        <v>9931</v>
      </c>
      <c r="G46" s="36">
        <f ca="1">SUM(G20:(INDIRECT("g"&amp;COUNT($E32:$E43)+19)))</f>
        <v>141</v>
      </c>
      <c r="H46" s="37">
        <f ca="1">SUM(H20:(INDIRECT("h"&amp;COUNT($E32:$E43)+19)))</f>
        <v>11494</v>
      </c>
    </row>
    <row r="47" spans="1:8" s="2" customFormat="1" ht="16.5" customHeight="1" thickBot="1">
      <c r="A47" s="61" t="s">
        <v>21</v>
      </c>
      <c r="B47" s="62"/>
      <c r="C47" s="39">
        <f aca="true" t="shared" si="0" ref="C47:H47">C45-C46</f>
        <v>-53</v>
      </c>
      <c r="D47" s="38">
        <f t="shared" si="0"/>
        <v>-1</v>
      </c>
      <c r="E47" s="39">
        <f t="shared" si="0"/>
        <v>-65</v>
      </c>
      <c r="F47" s="39">
        <f t="shared" si="0"/>
        <v>-336</v>
      </c>
      <c r="G47" s="39">
        <f>G45-G46</f>
        <v>11</v>
      </c>
      <c r="H47" s="40">
        <f t="shared" si="0"/>
        <v>-448</v>
      </c>
    </row>
    <row r="48" s="2" customFormat="1" ht="16.5" customHeight="1">
      <c r="A48" s="2" t="s">
        <v>22</v>
      </c>
    </row>
    <row r="49" s="2" customFormat="1" ht="16.5" customHeight="1"/>
    <row r="50" s="2" customFormat="1" ht="13.5"/>
  </sheetData>
  <sheetProtection/>
  <mergeCells count="6">
    <mergeCell ref="A4:B5"/>
    <mergeCell ref="C4:E4"/>
    <mergeCell ref="F4:H4"/>
    <mergeCell ref="A45:B45"/>
    <mergeCell ref="A46:B46"/>
    <mergeCell ref="A47:B47"/>
  </mergeCells>
  <printOptions/>
  <pageMargins left="0.75" right="0.75" top="1" bottom="1" header="0.512" footer="0.512"/>
  <pageSetup fitToHeight="1" fitToWidth="1" horizontalDpi="600" verticalDpi="600" orientation="portrait" paperSize="9" scale="93" r:id="rId1"/>
  <ignoredErrors>
    <ignoredError sqref="C45:H45 A45:B46 D46:H4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8" width="11.625" style="1" customWidth="1"/>
    <col min="9" max="16384" width="9.00390625" style="1" customWidth="1"/>
  </cols>
  <sheetData>
    <row r="1" spans="1:3" ht="16.5" customHeight="1">
      <c r="A1" s="4" t="s">
        <v>36</v>
      </c>
      <c r="C1" s="4"/>
    </row>
    <row r="2" ht="13.5" customHeight="1"/>
    <row r="3" s="2" customFormat="1" ht="16.5" customHeight="1">
      <c r="A3" s="3" t="s">
        <v>0</v>
      </c>
    </row>
    <row r="4" spans="1:8" s="3" customFormat="1" ht="18.75" customHeight="1">
      <c r="A4" s="50" t="s">
        <v>4</v>
      </c>
      <c r="B4" s="51"/>
      <c r="C4" s="54" t="s">
        <v>5</v>
      </c>
      <c r="D4" s="55"/>
      <c r="E4" s="55"/>
      <c r="F4" s="54" t="s">
        <v>1</v>
      </c>
      <c r="G4" s="55"/>
      <c r="H4" s="56"/>
    </row>
    <row r="5" spans="1:8" s="3" customFormat="1" ht="18.75" customHeight="1">
      <c r="A5" s="52"/>
      <c r="B5" s="53"/>
      <c r="C5" s="5" t="s">
        <v>2</v>
      </c>
      <c r="D5" s="8" t="s">
        <v>6</v>
      </c>
      <c r="E5" s="6" t="s">
        <v>7</v>
      </c>
      <c r="F5" s="5" t="s">
        <v>2</v>
      </c>
      <c r="G5" s="8" t="s">
        <v>6</v>
      </c>
      <c r="H5" s="7" t="s">
        <v>7</v>
      </c>
    </row>
    <row r="6" spans="1:8" s="2" customFormat="1" ht="18.75" customHeight="1">
      <c r="A6" s="9" t="s">
        <v>23</v>
      </c>
      <c r="B6" s="10" t="s">
        <v>9</v>
      </c>
      <c r="C6" s="11">
        <v>806</v>
      </c>
      <c r="D6" s="12">
        <v>5</v>
      </c>
      <c r="E6" s="13">
        <v>981</v>
      </c>
      <c r="F6" s="11">
        <v>28385</v>
      </c>
      <c r="G6" s="12">
        <v>302</v>
      </c>
      <c r="H6" s="14">
        <v>35388</v>
      </c>
    </row>
    <row r="7" spans="1:8" s="2" customFormat="1" ht="18.75" customHeight="1">
      <c r="A7" s="9" t="s">
        <v>24</v>
      </c>
      <c r="B7" s="10" t="s">
        <v>9</v>
      </c>
      <c r="C7" s="11">
        <v>775</v>
      </c>
      <c r="D7" s="12">
        <v>6</v>
      </c>
      <c r="E7" s="13">
        <v>936</v>
      </c>
      <c r="F7" s="11">
        <v>26967</v>
      </c>
      <c r="G7" s="12">
        <v>277</v>
      </c>
      <c r="H7" s="14">
        <v>33696</v>
      </c>
    </row>
    <row r="8" spans="1:8" s="2" customFormat="1" ht="18.75" customHeight="1">
      <c r="A8" s="9" t="s">
        <v>25</v>
      </c>
      <c r="B8" s="10" t="s">
        <v>9</v>
      </c>
      <c r="C8" s="11">
        <v>658</v>
      </c>
      <c r="D8" s="12">
        <v>9</v>
      </c>
      <c r="E8" s="13">
        <v>807</v>
      </c>
      <c r="F8" s="11">
        <v>23582</v>
      </c>
      <c r="G8" s="12">
        <v>286</v>
      </c>
      <c r="H8" s="14">
        <v>29202</v>
      </c>
    </row>
    <row r="9" spans="1:8" s="2" customFormat="1" ht="18.75" customHeight="1">
      <c r="A9" s="9" t="s">
        <v>26</v>
      </c>
      <c r="B9" s="10" t="s">
        <v>9</v>
      </c>
      <c r="C9" s="11">
        <v>544</v>
      </c>
      <c r="D9" s="12">
        <v>7</v>
      </c>
      <c r="E9" s="13">
        <v>656</v>
      </c>
      <c r="F9" s="11">
        <v>21091</v>
      </c>
      <c r="G9" s="12">
        <v>228</v>
      </c>
      <c r="H9" s="14">
        <v>25801</v>
      </c>
    </row>
    <row r="10" spans="1:8" s="2" customFormat="1" ht="18.75" customHeight="1">
      <c r="A10" s="9" t="s">
        <v>27</v>
      </c>
      <c r="B10" s="10" t="s">
        <v>9</v>
      </c>
      <c r="C10" s="11">
        <v>435</v>
      </c>
      <c r="D10" s="12">
        <v>10</v>
      </c>
      <c r="E10" s="13">
        <v>497</v>
      </c>
      <c r="F10" s="11">
        <v>19503</v>
      </c>
      <c r="G10" s="12">
        <v>218</v>
      </c>
      <c r="H10" s="14">
        <v>23855</v>
      </c>
    </row>
    <row r="11" spans="1:8" s="2" customFormat="1" ht="18.75" customHeight="1">
      <c r="A11" s="9" t="s">
        <v>28</v>
      </c>
      <c r="B11" s="10" t="s">
        <v>9</v>
      </c>
      <c r="C11" s="11">
        <v>397</v>
      </c>
      <c r="D11" s="12">
        <v>5</v>
      </c>
      <c r="E11" s="13">
        <v>493</v>
      </c>
      <c r="F11" s="11">
        <v>18088</v>
      </c>
      <c r="G11" s="12">
        <v>215</v>
      </c>
      <c r="H11" s="14">
        <v>22096</v>
      </c>
    </row>
    <row r="12" spans="1:8" s="2" customFormat="1" ht="18.75" customHeight="1">
      <c r="A12" s="9" t="s">
        <v>29</v>
      </c>
      <c r="B12" s="10" t="s">
        <v>9</v>
      </c>
      <c r="C12" s="11">
        <v>390</v>
      </c>
      <c r="D12" s="12">
        <v>7</v>
      </c>
      <c r="E12" s="13">
        <v>463</v>
      </c>
      <c r="F12" s="11">
        <v>16395</v>
      </c>
      <c r="G12" s="12">
        <v>190</v>
      </c>
      <c r="H12" s="14">
        <v>19705</v>
      </c>
    </row>
    <row r="13" spans="1:8" s="2" customFormat="1" ht="18.75" customHeight="1">
      <c r="A13" s="9" t="s">
        <v>30</v>
      </c>
      <c r="B13" s="10" t="s">
        <v>9</v>
      </c>
      <c r="C13" s="11">
        <v>363</v>
      </c>
      <c r="D13" s="12">
        <v>4</v>
      </c>
      <c r="E13" s="13">
        <v>419</v>
      </c>
      <c r="F13" s="11">
        <v>14973</v>
      </c>
      <c r="G13" s="12">
        <v>200</v>
      </c>
      <c r="H13" s="14">
        <v>18048</v>
      </c>
    </row>
    <row r="14" spans="1:8" s="2" customFormat="1" ht="18.75" customHeight="1">
      <c r="A14" s="9" t="s">
        <v>31</v>
      </c>
      <c r="B14" s="10" t="s">
        <v>9</v>
      </c>
      <c r="C14" s="11">
        <v>295</v>
      </c>
      <c r="D14" s="12">
        <v>4</v>
      </c>
      <c r="E14" s="13">
        <v>344</v>
      </c>
      <c r="F14" s="11">
        <v>13722</v>
      </c>
      <c r="G14" s="12">
        <v>184</v>
      </c>
      <c r="H14" s="14">
        <v>16247</v>
      </c>
    </row>
    <row r="15" spans="1:8" s="2" customFormat="1" ht="18.75" customHeight="1">
      <c r="A15" s="9" t="s">
        <v>32</v>
      </c>
      <c r="B15" s="10" t="s">
        <v>9</v>
      </c>
      <c r="C15" s="11">
        <v>240</v>
      </c>
      <c r="D15" s="12">
        <v>1</v>
      </c>
      <c r="E15" s="13">
        <v>280</v>
      </c>
      <c r="F15" s="11">
        <v>12274</v>
      </c>
      <c r="G15" s="12">
        <v>169</v>
      </c>
      <c r="H15" s="14">
        <v>14571</v>
      </c>
    </row>
    <row r="16" spans="1:8" s="2" customFormat="1" ht="18.75" customHeight="1">
      <c r="A16" s="9" t="s">
        <v>33</v>
      </c>
      <c r="B16" s="10" t="s">
        <v>9</v>
      </c>
      <c r="C16" s="11">
        <v>210</v>
      </c>
      <c r="D16" s="12">
        <v>8</v>
      </c>
      <c r="E16" s="13">
        <v>250</v>
      </c>
      <c r="F16" s="11">
        <v>11123</v>
      </c>
      <c r="G16" s="12">
        <v>177</v>
      </c>
      <c r="H16" s="14">
        <v>13117</v>
      </c>
    </row>
    <row r="17" spans="1:8" s="2" customFormat="1" ht="18.75" customHeight="1">
      <c r="A17" s="9" t="s">
        <v>34</v>
      </c>
      <c r="B17" s="10" t="s">
        <v>9</v>
      </c>
      <c r="C17" s="11">
        <v>264</v>
      </c>
      <c r="D17" s="12">
        <v>9</v>
      </c>
      <c r="E17" s="13">
        <v>312</v>
      </c>
      <c r="F17" s="11">
        <v>11329</v>
      </c>
      <c r="G17" s="12">
        <v>158</v>
      </c>
      <c r="H17" s="14">
        <v>13489</v>
      </c>
    </row>
    <row r="18" spans="1:8" s="2" customFormat="1" ht="18.75" customHeight="1" thickBot="1">
      <c r="A18" s="9" t="s">
        <v>35</v>
      </c>
      <c r="B18" s="10" t="s">
        <v>9</v>
      </c>
      <c r="C18" s="11">
        <v>214</v>
      </c>
      <c r="D18" s="12">
        <v>5</v>
      </c>
      <c r="E18" s="13">
        <v>254</v>
      </c>
      <c r="F18" s="11">
        <v>10815</v>
      </c>
      <c r="G18" s="12">
        <v>148</v>
      </c>
      <c r="H18" s="14">
        <v>12673</v>
      </c>
    </row>
    <row r="19" spans="1:8" s="2" customFormat="1" ht="16.5" customHeight="1" thickTop="1">
      <c r="A19" s="15" t="s">
        <v>37</v>
      </c>
      <c r="B19" s="16" t="s">
        <v>12</v>
      </c>
      <c r="C19" s="17">
        <v>28</v>
      </c>
      <c r="D19" s="18">
        <v>0</v>
      </c>
      <c r="E19" s="19">
        <v>31</v>
      </c>
      <c r="F19" s="17">
        <v>1013</v>
      </c>
      <c r="G19" s="18">
        <v>6</v>
      </c>
      <c r="H19" s="20">
        <v>1187</v>
      </c>
    </row>
    <row r="20" spans="1:8" s="2" customFormat="1" ht="16.5" customHeight="1">
      <c r="A20" s="9"/>
      <c r="B20" s="21" t="s">
        <v>8</v>
      </c>
      <c r="C20" s="11">
        <v>22</v>
      </c>
      <c r="D20" s="12">
        <v>0</v>
      </c>
      <c r="E20" s="13">
        <v>31</v>
      </c>
      <c r="F20" s="11">
        <v>1022</v>
      </c>
      <c r="G20" s="12">
        <v>4</v>
      </c>
      <c r="H20" s="14">
        <v>1200</v>
      </c>
    </row>
    <row r="21" spans="1:8" s="2" customFormat="1" ht="16.5" customHeight="1">
      <c r="A21" s="9"/>
      <c r="B21" s="21" t="s">
        <v>13</v>
      </c>
      <c r="C21" s="11">
        <v>19</v>
      </c>
      <c r="D21" s="12">
        <v>0</v>
      </c>
      <c r="E21" s="13">
        <v>20</v>
      </c>
      <c r="F21" s="11">
        <v>943</v>
      </c>
      <c r="G21" s="12">
        <v>13</v>
      </c>
      <c r="H21" s="14">
        <v>1119</v>
      </c>
    </row>
    <row r="22" spans="1:8" s="2" customFormat="1" ht="16.5" customHeight="1">
      <c r="A22" s="9"/>
      <c r="B22" s="21" t="s">
        <v>14</v>
      </c>
      <c r="C22" s="11">
        <v>16</v>
      </c>
      <c r="D22" s="12">
        <v>0</v>
      </c>
      <c r="E22" s="13">
        <v>19</v>
      </c>
      <c r="F22" s="11">
        <v>704</v>
      </c>
      <c r="G22" s="12">
        <v>7</v>
      </c>
      <c r="H22" s="14">
        <v>823</v>
      </c>
    </row>
    <row r="23" spans="1:8" s="2" customFormat="1" ht="16.5" customHeight="1">
      <c r="A23" s="9"/>
      <c r="B23" s="21" t="s">
        <v>15</v>
      </c>
      <c r="C23" s="11">
        <v>16</v>
      </c>
      <c r="D23" s="12">
        <v>1</v>
      </c>
      <c r="E23" s="13">
        <v>20</v>
      </c>
      <c r="F23" s="11">
        <v>769</v>
      </c>
      <c r="G23" s="12">
        <v>11</v>
      </c>
      <c r="H23" s="14">
        <v>916</v>
      </c>
    </row>
    <row r="24" spans="1:8" s="2" customFormat="1" ht="16.5" customHeight="1">
      <c r="A24" s="9"/>
      <c r="B24" s="21" t="s">
        <v>10</v>
      </c>
      <c r="C24" s="11">
        <v>14</v>
      </c>
      <c r="D24" s="12">
        <v>0</v>
      </c>
      <c r="E24" s="13">
        <v>18</v>
      </c>
      <c r="F24" s="11">
        <v>830</v>
      </c>
      <c r="G24" s="12">
        <v>17</v>
      </c>
      <c r="H24" s="14">
        <v>959</v>
      </c>
    </row>
    <row r="25" spans="1:8" s="2" customFormat="1" ht="16.5" customHeight="1">
      <c r="A25" s="9"/>
      <c r="B25" s="21" t="s">
        <v>16</v>
      </c>
      <c r="C25" s="11">
        <v>15</v>
      </c>
      <c r="D25" s="12">
        <v>1</v>
      </c>
      <c r="E25" s="13">
        <v>15</v>
      </c>
      <c r="F25" s="11">
        <v>827</v>
      </c>
      <c r="G25" s="12">
        <v>17</v>
      </c>
      <c r="H25" s="14">
        <v>959</v>
      </c>
    </row>
    <row r="26" spans="1:8" s="2" customFormat="1" ht="16.5" customHeight="1">
      <c r="A26" s="9"/>
      <c r="B26" s="21" t="s">
        <v>17</v>
      </c>
      <c r="C26" s="11">
        <v>20</v>
      </c>
      <c r="D26" s="12">
        <v>1</v>
      </c>
      <c r="E26" s="13">
        <v>22</v>
      </c>
      <c r="F26" s="11">
        <v>814</v>
      </c>
      <c r="G26" s="12">
        <v>14</v>
      </c>
      <c r="H26" s="14">
        <v>961</v>
      </c>
    </row>
    <row r="27" spans="1:8" s="2" customFormat="1" ht="16.5" customHeight="1">
      <c r="A27" s="9"/>
      <c r="B27" s="21" t="s">
        <v>11</v>
      </c>
      <c r="C27" s="11">
        <v>16</v>
      </c>
      <c r="D27" s="12">
        <v>1</v>
      </c>
      <c r="E27" s="13">
        <v>18</v>
      </c>
      <c r="F27" s="11">
        <v>916</v>
      </c>
      <c r="G27" s="12">
        <v>17</v>
      </c>
      <c r="H27" s="14">
        <v>1090</v>
      </c>
    </row>
    <row r="28" spans="1:8" s="2" customFormat="1" ht="16.5" customHeight="1">
      <c r="A28" s="9"/>
      <c r="B28" s="21" t="s">
        <v>3</v>
      </c>
      <c r="C28" s="11">
        <v>14</v>
      </c>
      <c r="D28" s="12">
        <v>0</v>
      </c>
      <c r="E28" s="13">
        <v>16</v>
      </c>
      <c r="F28" s="11">
        <v>941</v>
      </c>
      <c r="G28" s="12">
        <v>16</v>
      </c>
      <c r="H28" s="14">
        <v>1072</v>
      </c>
    </row>
    <row r="29" spans="1:8" s="2" customFormat="1" ht="16.5" customHeight="1">
      <c r="A29" s="9"/>
      <c r="B29" s="21" t="s">
        <v>18</v>
      </c>
      <c r="C29" s="11">
        <v>16</v>
      </c>
      <c r="D29" s="12">
        <v>0</v>
      </c>
      <c r="E29" s="13">
        <v>24</v>
      </c>
      <c r="F29" s="11">
        <v>922</v>
      </c>
      <c r="G29" s="12">
        <v>15</v>
      </c>
      <c r="H29" s="14">
        <v>1073</v>
      </c>
    </row>
    <row r="30" spans="1:8" s="2" customFormat="1" ht="16.5" customHeight="1" thickBot="1">
      <c r="A30" s="22"/>
      <c r="B30" s="23" t="s">
        <v>19</v>
      </c>
      <c r="C30" s="24">
        <v>18</v>
      </c>
      <c r="D30" s="25">
        <v>1</v>
      </c>
      <c r="E30" s="26">
        <v>20</v>
      </c>
      <c r="F30" s="24">
        <v>1114</v>
      </c>
      <c r="G30" s="25">
        <v>11</v>
      </c>
      <c r="H30" s="27">
        <v>1314</v>
      </c>
    </row>
    <row r="31" spans="1:8" s="2" customFormat="1" ht="16.5" customHeight="1" thickTop="1">
      <c r="A31" s="15" t="s">
        <v>38</v>
      </c>
      <c r="B31" s="16" t="s">
        <v>12</v>
      </c>
      <c r="C31" s="17">
        <v>12</v>
      </c>
      <c r="D31" s="18">
        <v>0</v>
      </c>
      <c r="E31" s="19">
        <v>13</v>
      </c>
      <c r="F31" s="17">
        <v>858</v>
      </c>
      <c r="G31" s="18">
        <v>17</v>
      </c>
      <c r="H31" s="20">
        <v>1009</v>
      </c>
    </row>
    <row r="32" spans="1:8" s="2" customFormat="1" ht="16.5" customHeight="1">
      <c r="A32" s="9"/>
      <c r="B32" s="21" t="s">
        <v>8</v>
      </c>
      <c r="C32" s="11">
        <v>19</v>
      </c>
      <c r="D32" s="12">
        <v>0</v>
      </c>
      <c r="E32" s="13">
        <v>21</v>
      </c>
      <c r="F32" s="11">
        <v>896</v>
      </c>
      <c r="G32" s="12">
        <v>10</v>
      </c>
      <c r="H32" s="14">
        <v>1028</v>
      </c>
    </row>
    <row r="33" spans="1:8" s="2" customFormat="1" ht="16.5" customHeight="1">
      <c r="A33" s="9"/>
      <c r="B33" s="21" t="s">
        <v>13</v>
      </c>
      <c r="C33" s="11">
        <v>18</v>
      </c>
      <c r="D33" s="12">
        <v>0</v>
      </c>
      <c r="E33" s="13">
        <v>19</v>
      </c>
      <c r="F33" s="11">
        <v>861</v>
      </c>
      <c r="G33" s="12">
        <v>6</v>
      </c>
      <c r="H33" s="14">
        <v>1005</v>
      </c>
    </row>
    <row r="34" spans="1:8" s="2" customFormat="1" ht="16.5" customHeight="1">
      <c r="A34" s="9"/>
      <c r="B34" s="21" t="s">
        <v>14</v>
      </c>
      <c r="C34" s="11">
        <v>18</v>
      </c>
      <c r="D34" s="12">
        <v>0</v>
      </c>
      <c r="E34" s="13">
        <v>19</v>
      </c>
      <c r="F34" s="11">
        <v>675</v>
      </c>
      <c r="G34" s="12">
        <v>3</v>
      </c>
      <c r="H34" s="14">
        <v>800</v>
      </c>
    </row>
    <row r="35" spans="1:8" s="2" customFormat="1" ht="16.5" customHeight="1">
      <c r="A35" s="9"/>
      <c r="B35" s="21" t="s">
        <v>15</v>
      </c>
      <c r="C35" s="11">
        <v>21</v>
      </c>
      <c r="D35" s="12">
        <v>1</v>
      </c>
      <c r="E35" s="13">
        <v>25</v>
      </c>
      <c r="F35" s="11">
        <v>756</v>
      </c>
      <c r="G35" s="12">
        <v>20</v>
      </c>
      <c r="H35" s="14">
        <v>837</v>
      </c>
    </row>
    <row r="36" spans="1:8" s="2" customFormat="1" ht="16.5" customHeight="1">
      <c r="A36" s="9"/>
      <c r="B36" s="21" t="s">
        <v>10</v>
      </c>
      <c r="C36" s="11">
        <v>19</v>
      </c>
      <c r="D36" s="12">
        <v>0</v>
      </c>
      <c r="E36" s="13">
        <v>22</v>
      </c>
      <c r="F36" s="11">
        <v>692</v>
      </c>
      <c r="G36" s="12">
        <v>6</v>
      </c>
      <c r="H36" s="14">
        <v>788</v>
      </c>
    </row>
    <row r="37" spans="1:8" s="2" customFormat="1" ht="16.5" customHeight="1">
      <c r="A37" s="9"/>
      <c r="B37" s="21" t="s">
        <v>16</v>
      </c>
      <c r="C37" s="11">
        <v>25</v>
      </c>
      <c r="D37" s="12">
        <v>1</v>
      </c>
      <c r="E37" s="13">
        <v>28</v>
      </c>
      <c r="F37" s="11">
        <v>738</v>
      </c>
      <c r="G37" s="12">
        <v>13</v>
      </c>
      <c r="H37" s="14">
        <v>844</v>
      </c>
    </row>
    <row r="38" spans="1:8" s="2" customFormat="1" ht="16.5" customHeight="1">
      <c r="A38" s="9"/>
      <c r="B38" s="21" t="s">
        <v>17</v>
      </c>
      <c r="C38" s="11">
        <v>22</v>
      </c>
      <c r="D38" s="12">
        <v>1</v>
      </c>
      <c r="E38" s="13">
        <v>28</v>
      </c>
      <c r="F38" s="11">
        <v>937</v>
      </c>
      <c r="G38" s="12">
        <v>17</v>
      </c>
      <c r="H38" s="14">
        <v>1118</v>
      </c>
    </row>
    <row r="39" spans="1:8" s="2" customFormat="1" ht="16.5" customHeight="1">
      <c r="A39" s="9"/>
      <c r="B39" s="21" t="s">
        <v>11</v>
      </c>
      <c r="C39" s="11">
        <v>21</v>
      </c>
      <c r="D39" s="12">
        <v>0</v>
      </c>
      <c r="E39" s="13">
        <v>24</v>
      </c>
      <c r="F39" s="11">
        <v>693</v>
      </c>
      <c r="G39" s="12">
        <v>12</v>
      </c>
      <c r="H39" s="14">
        <v>824</v>
      </c>
    </row>
    <row r="40" spans="1:8" s="2" customFormat="1" ht="16.5" customHeight="1">
      <c r="A40" s="9"/>
      <c r="B40" s="21" t="s">
        <v>3</v>
      </c>
      <c r="C40" s="11">
        <v>16</v>
      </c>
      <c r="D40" s="12">
        <v>0</v>
      </c>
      <c r="E40" s="13">
        <v>19</v>
      </c>
      <c r="F40" s="11">
        <v>863</v>
      </c>
      <c r="G40" s="12">
        <v>10</v>
      </c>
      <c r="H40" s="14">
        <v>975</v>
      </c>
    </row>
    <row r="41" spans="1:8" s="2" customFormat="1" ht="16.5" customHeight="1">
      <c r="A41" s="9"/>
      <c r="B41" s="21" t="s">
        <v>18</v>
      </c>
      <c r="C41" s="11">
        <v>25</v>
      </c>
      <c r="D41" s="12">
        <v>1</v>
      </c>
      <c r="E41" s="13">
        <v>26</v>
      </c>
      <c r="F41" s="11">
        <v>940</v>
      </c>
      <c r="G41" s="12">
        <v>15</v>
      </c>
      <c r="H41" s="14">
        <v>1064</v>
      </c>
    </row>
    <row r="42" spans="1:8" s="2" customFormat="1" ht="16.5" customHeight="1">
      <c r="A42" s="22"/>
      <c r="B42" s="23" t="s">
        <v>19</v>
      </c>
      <c r="C42" s="24">
        <v>31</v>
      </c>
      <c r="D42" s="25">
        <v>1</v>
      </c>
      <c r="E42" s="26">
        <v>34</v>
      </c>
      <c r="F42" s="24">
        <v>1022</v>
      </c>
      <c r="G42" s="25">
        <v>12</v>
      </c>
      <c r="H42" s="27">
        <v>1202</v>
      </c>
    </row>
    <row r="43" spans="1:8" s="2" customFormat="1" ht="16.5" customHeight="1" thickBot="1">
      <c r="A43" s="28" t="s">
        <v>20</v>
      </c>
      <c r="B43" s="29"/>
      <c r="C43" s="30"/>
      <c r="D43" s="30"/>
      <c r="E43" s="30"/>
      <c r="F43" s="30"/>
      <c r="G43" s="30"/>
      <c r="H43" s="30"/>
    </row>
    <row r="44" spans="1:8" s="2" customFormat="1" ht="16.5" customHeight="1">
      <c r="A44" s="57" t="str">
        <f>"2018（平成30）年"&amp;COUNTA(E31:E42)&amp;"月迄"</f>
        <v>2018（平成30）年12月迄</v>
      </c>
      <c r="B44" s="58"/>
      <c r="C44" s="31">
        <f>SUM(C31:C42)</f>
        <v>247</v>
      </c>
      <c r="D44" s="32">
        <f>SUM(D31:D42)</f>
        <v>5</v>
      </c>
      <c r="E44" s="32">
        <f>SUM(E31:E42)</f>
        <v>278</v>
      </c>
      <c r="F44" s="32">
        <f>SUM(F31:F42)</f>
        <v>9931</v>
      </c>
      <c r="G44" s="32">
        <f>SUM(G31:G42)</f>
        <v>141</v>
      </c>
      <c r="H44" s="33">
        <f>SUM(H31:H42)</f>
        <v>11494</v>
      </c>
    </row>
    <row r="45" spans="1:8" s="2" customFormat="1" ht="16.5" customHeight="1">
      <c r="A45" s="59" t="str">
        <f>"前年"&amp;COUNTA(E31:E42)&amp;"月迄"</f>
        <v>前年12月迄</v>
      </c>
      <c r="B45" s="60"/>
      <c r="C45" s="34">
        <f ca="1">SUM(C19:(INDIRECT("c"&amp;COUNT($E31:$E42)+18)))</f>
        <v>214</v>
      </c>
      <c r="D45" s="36">
        <f ca="1">SUM(D19:(INDIRECT("d"&amp;COUNT($E31:$E42)+18)))</f>
        <v>5</v>
      </c>
      <c r="E45" s="36">
        <f ca="1">SUM(E19:(INDIRECT("e"&amp;COUNT($E31:$E42)+18)))</f>
        <v>254</v>
      </c>
      <c r="F45" s="36">
        <f ca="1">SUM(F19:(INDIRECT("f"&amp;COUNT($E31:$E42)+18)))</f>
        <v>10815</v>
      </c>
      <c r="G45" s="36">
        <f ca="1">SUM(G19:(INDIRECT("g"&amp;COUNT($E31:$E42)+18)))</f>
        <v>148</v>
      </c>
      <c r="H45" s="37">
        <f ca="1">SUM(H19:(INDIRECT("h"&amp;COUNT($E31:$E42)+18)))</f>
        <v>12673</v>
      </c>
    </row>
    <row r="46" spans="1:8" s="2" customFormat="1" ht="16.5" customHeight="1" thickBot="1">
      <c r="A46" s="61" t="s">
        <v>21</v>
      </c>
      <c r="B46" s="62"/>
      <c r="C46" s="38">
        <f aca="true" t="shared" si="0" ref="C46:H46">C44-C45</f>
        <v>33</v>
      </c>
      <c r="D46" s="39">
        <f t="shared" si="0"/>
        <v>0</v>
      </c>
      <c r="E46" s="39">
        <f t="shared" si="0"/>
        <v>24</v>
      </c>
      <c r="F46" s="39">
        <f t="shared" si="0"/>
        <v>-884</v>
      </c>
      <c r="G46" s="39">
        <f t="shared" si="0"/>
        <v>-7</v>
      </c>
      <c r="H46" s="40">
        <f t="shared" si="0"/>
        <v>-1179</v>
      </c>
    </row>
    <row r="47" s="2" customFormat="1" ht="16.5" customHeight="1">
      <c r="A47" s="2" t="s">
        <v>22</v>
      </c>
    </row>
    <row r="48" s="2" customFormat="1" ht="16.5" customHeight="1"/>
    <row r="49" s="2" customFormat="1" ht="13.5"/>
  </sheetData>
  <sheetProtection/>
  <mergeCells count="6">
    <mergeCell ref="A4:B5"/>
    <mergeCell ref="C4:E4"/>
    <mergeCell ref="F4:H4"/>
    <mergeCell ref="A44:B44"/>
    <mergeCell ref="A45:B45"/>
    <mergeCell ref="A46:B4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8" width="11.625" style="1" customWidth="1"/>
    <col min="9" max="16384" width="9.00390625" style="1" customWidth="1"/>
  </cols>
  <sheetData>
    <row r="1" ht="16.5" customHeight="1">
      <c r="A1" s="4" t="s">
        <v>39</v>
      </c>
    </row>
    <row r="2" ht="13.5" customHeight="1"/>
    <row r="3" s="2" customFormat="1" ht="16.5" customHeight="1">
      <c r="A3" s="3" t="s">
        <v>0</v>
      </c>
    </row>
    <row r="4" spans="1:8" s="3" customFormat="1" ht="18.75" customHeight="1">
      <c r="A4" s="50" t="s">
        <v>4</v>
      </c>
      <c r="B4" s="51"/>
      <c r="C4" s="54" t="s">
        <v>5</v>
      </c>
      <c r="D4" s="55"/>
      <c r="E4" s="55"/>
      <c r="F4" s="54" t="s">
        <v>1</v>
      </c>
      <c r="G4" s="55"/>
      <c r="H4" s="56"/>
    </row>
    <row r="5" spans="1:8" s="3" customFormat="1" ht="18.75" customHeight="1">
      <c r="A5" s="52"/>
      <c r="B5" s="53"/>
      <c r="C5" s="5" t="s">
        <v>2</v>
      </c>
      <c r="D5" s="8" t="s">
        <v>6</v>
      </c>
      <c r="E5" s="6" t="s">
        <v>7</v>
      </c>
      <c r="F5" s="5" t="s">
        <v>2</v>
      </c>
      <c r="G5" s="8" t="s">
        <v>6</v>
      </c>
      <c r="H5" s="7" t="s">
        <v>7</v>
      </c>
    </row>
    <row r="6" spans="1:8" s="2" customFormat="1" ht="18.75" customHeight="1">
      <c r="A6" s="9" t="s">
        <v>23</v>
      </c>
      <c r="B6" s="10" t="s">
        <v>9</v>
      </c>
      <c r="C6" s="11">
        <v>806</v>
      </c>
      <c r="D6" s="12">
        <v>5</v>
      </c>
      <c r="E6" s="13">
        <v>981</v>
      </c>
      <c r="F6" s="11">
        <v>28385</v>
      </c>
      <c r="G6" s="12">
        <v>302</v>
      </c>
      <c r="H6" s="14">
        <v>35388</v>
      </c>
    </row>
    <row r="7" spans="1:8" s="2" customFormat="1" ht="18.75" customHeight="1">
      <c r="A7" s="9" t="s">
        <v>24</v>
      </c>
      <c r="B7" s="10" t="s">
        <v>9</v>
      </c>
      <c r="C7" s="11">
        <v>775</v>
      </c>
      <c r="D7" s="12">
        <v>6</v>
      </c>
      <c r="E7" s="13">
        <v>936</v>
      </c>
      <c r="F7" s="11">
        <v>26967</v>
      </c>
      <c r="G7" s="12">
        <v>277</v>
      </c>
      <c r="H7" s="14">
        <v>33696</v>
      </c>
    </row>
    <row r="8" spans="1:8" s="2" customFormat="1" ht="18.75" customHeight="1">
      <c r="A8" s="9" t="s">
        <v>25</v>
      </c>
      <c r="B8" s="10" t="s">
        <v>9</v>
      </c>
      <c r="C8" s="11">
        <v>658</v>
      </c>
      <c r="D8" s="12">
        <v>9</v>
      </c>
      <c r="E8" s="13">
        <v>807</v>
      </c>
      <c r="F8" s="11">
        <v>23582</v>
      </c>
      <c r="G8" s="12">
        <v>286</v>
      </c>
      <c r="H8" s="14">
        <v>29202</v>
      </c>
    </row>
    <row r="9" spans="1:8" s="2" customFormat="1" ht="18.75" customHeight="1">
      <c r="A9" s="9" t="s">
        <v>26</v>
      </c>
      <c r="B9" s="10" t="s">
        <v>9</v>
      </c>
      <c r="C9" s="11">
        <v>544</v>
      </c>
      <c r="D9" s="12">
        <v>7</v>
      </c>
      <c r="E9" s="13">
        <v>656</v>
      </c>
      <c r="F9" s="11">
        <v>21091</v>
      </c>
      <c r="G9" s="12">
        <v>228</v>
      </c>
      <c r="H9" s="14">
        <v>25801</v>
      </c>
    </row>
    <row r="10" spans="1:8" s="2" customFormat="1" ht="18.75" customHeight="1">
      <c r="A10" s="9" t="s">
        <v>27</v>
      </c>
      <c r="B10" s="10" t="s">
        <v>9</v>
      </c>
      <c r="C10" s="11">
        <v>435</v>
      </c>
      <c r="D10" s="12">
        <v>10</v>
      </c>
      <c r="E10" s="13">
        <v>497</v>
      </c>
      <c r="F10" s="11">
        <v>19503</v>
      </c>
      <c r="G10" s="12">
        <v>218</v>
      </c>
      <c r="H10" s="14">
        <v>23855</v>
      </c>
    </row>
    <row r="11" spans="1:8" s="2" customFormat="1" ht="18.75" customHeight="1">
      <c r="A11" s="9" t="s">
        <v>28</v>
      </c>
      <c r="B11" s="10" t="s">
        <v>9</v>
      </c>
      <c r="C11" s="11">
        <v>397</v>
      </c>
      <c r="D11" s="12">
        <v>5</v>
      </c>
      <c r="E11" s="13">
        <v>493</v>
      </c>
      <c r="F11" s="11">
        <v>18088</v>
      </c>
      <c r="G11" s="12">
        <v>215</v>
      </c>
      <c r="H11" s="14">
        <v>22096</v>
      </c>
    </row>
    <row r="12" spans="1:8" s="2" customFormat="1" ht="18.75" customHeight="1">
      <c r="A12" s="9" t="s">
        <v>29</v>
      </c>
      <c r="B12" s="10" t="s">
        <v>9</v>
      </c>
      <c r="C12" s="11">
        <v>390</v>
      </c>
      <c r="D12" s="12">
        <v>7</v>
      </c>
      <c r="E12" s="13">
        <v>463</v>
      </c>
      <c r="F12" s="11">
        <v>16395</v>
      </c>
      <c r="G12" s="12">
        <v>190</v>
      </c>
      <c r="H12" s="14">
        <v>19705</v>
      </c>
    </row>
    <row r="13" spans="1:8" s="2" customFormat="1" ht="18.75" customHeight="1">
      <c r="A13" s="9" t="s">
        <v>30</v>
      </c>
      <c r="B13" s="10" t="s">
        <v>9</v>
      </c>
      <c r="C13" s="11">
        <v>363</v>
      </c>
      <c r="D13" s="12">
        <v>4</v>
      </c>
      <c r="E13" s="13">
        <v>419</v>
      </c>
      <c r="F13" s="11">
        <v>14973</v>
      </c>
      <c r="G13" s="12">
        <v>200</v>
      </c>
      <c r="H13" s="14">
        <v>18048</v>
      </c>
    </row>
    <row r="14" spans="1:8" s="2" customFormat="1" ht="18.75" customHeight="1">
      <c r="A14" s="9" t="s">
        <v>31</v>
      </c>
      <c r="B14" s="10" t="s">
        <v>9</v>
      </c>
      <c r="C14" s="11">
        <v>295</v>
      </c>
      <c r="D14" s="12">
        <v>4</v>
      </c>
      <c r="E14" s="13">
        <v>344</v>
      </c>
      <c r="F14" s="11">
        <v>13722</v>
      </c>
      <c r="G14" s="12">
        <v>184</v>
      </c>
      <c r="H14" s="14">
        <v>16247</v>
      </c>
    </row>
    <row r="15" spans="1:8" s="2" customFormat="1" ht="18.75" customHeight="1">
      <c r="A15" s="9" t="s">
        <v>32</v>
      </c>
      <c r="B15" s="10" t="s">
        <v>9</v>
      </c>
      <c r="C15" s="11">
        <v>240</v>
      </c>
      <c r="D15" s="12">
        <v>1</v>
      </c>
      <c r="E15" s="13">
        <v>280</v>
      </c>
      <c r="F15" s="11">
        <v>12274</v>
      </c>
      <c r="G15" s="12">
        <v>169</v>
      </c>
      <c r="H15" s="14">
        <v>14571</v>
      </c>
    </row>
    <row r="16" spans="1:8" s="2" customFormat="1" ht="18.75" customHeight="1">
      <c r="A16" s="9" t="s">
        <v>33</v>
      </c>
      <c r="B16" s="10" t="s">
        <v>9</v>
      </c>
      <c r="C16" s="11">
        <v>210</v>
      </c>
      <c r="D16" s="12">
        <v>8</v>
      </c>
      <c r="E16" s="13">
        <v>250</v>
      </c>
      <c r="F16" s="11">
        <v>11123</v>
      </c>
      <c r="G16" s="12">
        <v>177</v>
      </c>
      <c r="H16" s="14">
        <v>13117</v>
      </c>
    </row>
    <row r="17" spans="1:8" s="2" customFormat="1" ht="18.75" customHeight="1" thickBot="1">
      <c r="A17" s="9" t="s">
        <v>34</v>
      </c>
      <c r="B17" s="10" t="s">
        <v>9</v>
      </c>
      <c r="C17" s="11">
        <v>264</v>
      </c>
      <c r="D17" s="12">
        <v>9</v>
      </c>
      <c r="E17" s="13">
        <v>312</v>
      </c>
      <c r="F17" s="11">
        <v>11329</v>
      </c>
      <c r="G17" s="12">
        <v>158</v>
      </c>
      <c r="H17" s="14">
        <v>13489</v>
      </c>
    </row>
    <row r="18" spans="1:8" s="2" customFormat="1" ht="16.5" customHeight="1" thickTop="1">
      <c r="A18" s="15" t="s">
        <v>34</v>
      </c>
      <c r="B18" s="16" t="s">
        <v>12</v>
      </c>
      <c r="C18" s="17">
        <v>16</v>
      </c>
      <c r="D18" s="18">
        <v>1</v>
      </c>
      <c r="E18" s="19">
        <v>16</v>
      </c>
      <c r="F18" s="17">
        <v>936</v>
      </c>
      <c r="G18" s="18">
        <v>9</v>
      </c>
      <c r="H18" s="20">
        <v>1153</v>
      </c>
    </row>
    <row r="19" spans="1:8" s="2" customFormat="1" ht="16.5" customHeight="1">
      <c r="A19" s="9"/>
      <c r="B19" s="21" t="s">
        <v>8</v>
      </c>
      <c r="C19" s="11">
        <v>23</v>
      </c>
      <c r="D19" s="12">
        <v>2</v>
      </c>
      <c r="E19" s="13">
        <v>28</v>
      </c>
      <c r="F19" s="11">
        <v>986</v>
      </c>
      <c r="G19" s="12">
        <v>12</v>
      </c>
      <c r="H19" s="14">
        <v>1187</v>
      </c>
    </row>
    <row r="20" spans="1:8" s="2" customFormat="1" ht="16.5" customHeight="1">
      <c r="A20" s="9"/>
      <c r="B20" s="21" t="s">
        <v>13</v>
      </c>
      <c r="C20" s="11">
        <v>18</v>
      </c>
      <c r="D20" s="12">
        <v>0</v>
      </c>
      <c r="E20" s="13">
        <v>21</v>
      </c>
      <c r="F20" s="11">
        <v>1000</v>
      </c>
      <c r="G20" s="12">
        <v>8</v>
      </c>
      <c r="H20" s="14">
        <v>1180</v>
      </c>
    </row>
    <row r="21" spans="1:8" s="2" customFormat="1" ht="16.5" customHeight="1">
      <c r="A21" s="9"/>
      <c r="B21" s="21" t="s">
        <v>14</v>
      </c>
      <c r="C21" s="11">
        <v>26</v>
      </c>
      <c r="D21" s="12">
        <v>0</v>
      </c>
      <c r="E21" s="13">
        <v>35</v>
      </c>
      <c r="F21" s="11">
        <v>789</v>
      </c>
      <c r="G21" s="12">
        <v>14</v>
      </c>
      <c r="H21" s="14">
        <v>928</v>
      </c>
    </row>
    <row r="22" spans="1:8" s="2" customFormat="1" ht="16.5" customHeight="1">
      <c r="A22" s="9"/>
      <c r="B22" s="21" t="s">
        <v>15</v>
      </c>
      <c r="C22" s="11">
        <v>21</v>
      </c>
      <c r="D22" s="12">
        <v>2</v>
      </c>
      <c r="E22" s="13">
        <v>21</v>
      </c>
      <c r="F22" s="11">
        <v>770</v>
      </c>
      <c r="G22" s="12">
        <v>9</v>
      </c>
      <c r="H22" s="14">
        <v>899</v>
      </c>
    </row>
    <row r="23" spans="1:8" s="2" customFormat="1" ht="16.5" customHeight="1">
      <c r="A23" s="9"/>
      <c r="B23" s="21" t="s">
        <v>10</v>
      </c>
      <c r="C23" s="11">
        <v>20</v>
      </c>
      <c r="D23" s="12">
        <v>0</v>
      </c>
      <c r="E23" s="13">
        <v>22</v>
      </c>
      <c r="F23" s="11">
        <v>865</v>
      </c>
      <c r="G23" s="12">
        <v>10</v>
      </c>
      <c r="H23" s="14">
        <v>1018</v>
      </c>
    </row>
    <row r="24" spans="1:8" s="2" customFormat="1" ht="16.5" customHeight="1">
      <c r="A24" s="9"/>
      <c r="B24" s="21" t="s">
        <v>16</v>
      </c>
      <c r="C24" s="11">
        <v>21</v>
      </c>
      <c r="D24" s="12">
        <v>1</v>
      </c>
      <c r="E24" s="13">
        <v>22</v>
      </c>
      <c r="F24" s="11">
        <v>809</v>
      </c>
      <c r="G24" s="12">
        <v>13</v>
      </c>
      <c r="H24" s="14">
        <v>925</v>
      </c>
    </row>
    <row r="25" spans="1:8" s="2" customFormat="1" ht="16.5" customHeight="1">
      <c r="A25" s="9"/>
      <c r="B25" s="21" t="s">
        <v>17</v>
      </c>
      <c r="C25" s="11">
        <v>27</v>
      </c>
      <c r="D25" s="12">
        <v>2</v>
      </c>
      <c r="E25" s="13">
        <v>39</v>
      </c>
      <c r="F25" s="11">
        <v>1000</v>
      </c>
      <c r="G25" s="12">
        <v>13</v>
      </c>
      <c r="H25" s="14">
        <v>1195</v>
      </c>
    </row>
    <row r="26" spans="1:8" s="2" customFormat="1" ht="16.5" customHeight="1">
      <c r="A26" s="9"/>
      <c r="B26" s="21" t="s">
        <v>11</v>
      </c>
      <c r="C26" s="11">
        <v>24</v>
      </c>
      <c r="D26" s="12">
        <v>0</v>
      </c>
      <c r="E26" s="13">
        <v>27</v>
      </c>
      <c r="F26" s="11">
        <v>945</v>
      </c>
      <c r="G26" s="12">
        <v>15</v>
      </c>
      <c r="H26" s="14">
        <v>1150</v>
      </c>
    </row>
    <row r="27" spans="1:8" s="2" customFormat="1" ht="16.5" customHeight="1">
      <c r="A27" s="9"/>
      <c r="B27" s="21" t="s">
        <v>3</v>
      </c>
      <c r="C27" s="11">
        <v>19</v>
      </c>
      <c r="D27" s="12">
        <v>1</v>
      </c>
      <c r="E27" s="13">
        <v>22</v>
      </c>
      <c r="F27" s="11">
        <v>977</v>
      </c>
      <c r="G27" s="12">
        <v>19</v>
      </c>
      <c r="H27" s="14">
        <v>1150</v>
      </c>
    </row>
    <row r="28" spans="1:8" s="2" customFormat="1" ht="16.5" customHeight="1">
      <c r="A28" s="9"/>
      <c r="B28" s="21" t="s">
        <v>18</v>
      </c>
      <c r="C28" s="11">
        <v>21</v>
      </c>
      <c r="D28" s="12">
        <v>0</v>
      </c>
      <c r="E28" s="13">
        <v>22</v>
      </c>
      <c r="F28" s="11">
        <v>1011</v>
      </c>
      <c r="G28" s="12">
        <v>22</v>
      </c>
      <c r="H28" s="14">
        <v>1188</v>
      </c>
    </row>
    <row r="29" spans="1:8" s="2" customFormat="1" ht="16.5" customHeight="1" thickBot="1">
      <c r="A29" s="22"/>
      <c r="B29" s="23" t="s">
        <v>19</v>
      </c>
      <c r="C29" s="24">
        <v>28</v>
      </c>
      <c r="D29" s="25">
        <v>0</v>
      </c>
      <c r="E29" s="26">
        <v>37</v>
      </c>
      <c r="F29" s="24">
        <v>1241</v>
      </c>
      <c r="G29" s="25">
        <v>14</v>
      </c>
      <c r="H29" s="27">
        <v>1516</v>
      </c>
    </row>
    <row r="30" spans="1:8" s="2" customFormat="1" ht="16.5" customHeight="1" thickTop="1">
      <c r="A30" s="15" t="s">
        <v>37</v>
      </c>
      <c r="B30" s="16" t="s">
        <v>12</v>
      </c>
      <c r="C30" s="17">
        <v>28</v>
      </c>
      <c r="D30" s="18">
        <v>0</v>
      </c>
      <c r="E30" s="19">
        <v>31</v>
      </c>
      <c r="F30" s="17">
        <v>1013</v>
      </c>
      <c r="G30" s="18">
        <v>6</v>
      </c>
      <c r="H30" s="20">
        <v>1187</v>
      </c>
    </row>
    <row r="31" spans="1:8" s="2" customFormat="1" ht="16.5" customHeight="1">
      <c r="A31" s="9"/>
      <c r="B31" s="21" t="s">
        <v>8</v>
      </c>
      <c r="C31" s="11">
        <v>22</v>
      </c>
      <c r="D31" s="12">
        <v>0</v>
      </c>
      <c r="E31" s="13">
        <v>31</v>
      </c>
      <c r="F31" s="11">
        <v>1022</v>
      </c>
      <c r="G31" s="12">
        <v>4</v>
      </c>
      <c r="H31" s="14">
        <v>1200</v>
      </c>
    </row>
    <row r="32" spans="1:8" s="2" customFormat="1" ht="16.5" customHeight="1">
      <c r="A32" s="9"/>
      <c r="B32" s="21" t="s">
        <v>13</v>
      </c>
      <c r="C32" s="11">
        <v>19</v>
      </c>
      <c r="D32" s="12">
        <v>0</v>
      </c>
      <c r="E32" s="13">
        <v>20</v>
      </c>
      <c r="F32" s="11">
        <v>943</v>
      </c>
      <c r="G32" s="12">
        <v>13</v>
      </c>
      <c r="H32" s="14">
        <v>1119</v>
      </c>
    </row>
    <row r="33" spans="1:8" s="2" customFormat="1" ht="16.5" customHeight="1">
      <c r="A33" s="9"/>
      <c r="B33" s="21" t="s">
        <v>14</v>
      </c>
      <c r="C33" s="11">
        <v>16</v>
      </c>
      <c r="D33" s="12">
        <v>0</v>
      </c>
      <c r="E33" s="13">
        <v>19</v>
      </c>
      <c r="F33" s="11">
        <v>704</v>
      </c>
      <c r="G33" s="12">
        <v>7</v>
      </c>
      <c r="H33" s="14">
        <v>823</v>
      </c>
    </row>
    <row r="34" spans="1:8" s="2" customFormat="1" ht="16.5" customHeight="1">
      <c r="A34" s="9"/>
      <c r="B34" s="21" t="s">
        <v>15</v>
      </c>
      <c r="C34" s="11">
        <v>16</v>
      </c>
      <c r="D34" s="12">
        <v>1</v>
      </c>
      <c r="E34" s="13">
        <v>20</v>
      </c>
      <c r="F34" s="11">
        <v>769</v>
      </c>
      <c r="G34" s="12">
        <v>11</v>
      </c>
      <c r="H34" s="14">
        <v>916</v>
      </c>
    </row>
    <row r="35" spans="1:8" s="2" customFormat="1" ht="16.5" customHeight="1">
      <c r="A35" s="9"/>
      <c r="B35" s="21" t="s">
        <v>10</v>
      </c>
      <c r="C35" s="11">
        <v>14</v>
      </c>
      <c r="D35" s="12">
        <v>0</v>
      </c>
      <c r="E35" s="13">
        <v>18</v>
      </c>
      <c r="F35" s="11">
        <v>830</v>
      </c>
      <c r="G35" s="12">
        <v>17</v>
      </c>
      <c r="H35" s="14">
        <v>959</v>
      </c>
    </row>
    <row r="36" spans="1:8" s="2" customFormat="1" ht="16.5" customHeight="1">
      <c r="A36" s="9"/>
      <c r="B36" s="21" t="s">
        <v>16</v>
      </c>
      <c r="C36" s="11">
        <v>15</v>
      </c>
      <c r="D36" s="12">
        <v>1</v>
      </c>
      <c r="E36" s="13">
        <v>15</v>
      </c>
      <c r="F36" s="11">
        <v>827</v>
      </c>
      <c r="G36" s="12">
        <v>17</v>
      </c>
      <c r="H36" s="14">
        <v>959</v>
      </c>
    </row>
    <row r="37" spans="1:8" s="2" customFormat="1" ht="16.5" customHeight="1">
      <c r="A37" s="9"/>
      <c r="B37" s="21" t="s">
        <v>17</v>
      </c>
      <c r="C37" s="11">
        <v>20</v>
      </c>
      <c r="D37" s="12">
        <v>1</v>
      </c>
      <c r="E37" s="13">
        <v>22</v>
      </c>
      <c r="F37" s="11">
        <v>814</v>
      </c>
      <c r="G37" s="12">
        <v>14</v>
      </c>
      <c r="H37" s="14">
        <v>961</v>
      </c>
    </row>
    <row r="38" spans="1:8" s="2" customFormat="1" ht="16.5" customHeight="1">
      <c r="A38" s="9"/>
      <c r="B38" s="21" t="s">
        <v>11</v>
      </c>
      <c r="C38" s="11">
        <v>16</v>
      </c>
      <c r="D38" s="12">
        <v>1</v>
      </c>
      <c r="E38" s="13">
        <v>18</v>
      </c>
      <c r="F38" s="11">
        <v>916</v>
      </c>
      <c r="G38" s="12">
        <v>17</v>
      </c>
      <c r="H38" s="14">
        <v>1090</v>
      </c>
    </row>
    <row r="39" spans="1:8" s="2" customFormat="1" ht="16.5" customHeight="1">
      <c r="A39" s="9"/>
      <c r="B39" s="21" t="s">
        <v>3</v>
      </c>
      <c r="C39" s="11">
        <v>14</v>
      </c>
      <c r="D39" s="12">
        <v>0</v>
      </c>
      <c r="E39" s="13">
        <v>16</v>
      </c>
      <c r="F39" s="11">
        <v>941</v>
      </c>
      <c r="G39" s="12">
        <v>16</v>
      </c>
      <c r="H39" s="14">
        <v>1072</v>
      </c>
    </row>
    <row r="40" spans="1:8" s="2" customFormat="1" ht="16.5" customHeight="1">
      <c r="A40" s="9"/>
      <c r="B40" s="21" t="s">
        <v>18</v>
      </c>
      <c r="C40" s="11">
        <v>16</v>
      </c>
      <c r="D40" s="12">
        <v>0</v>
      </c>
      <c r="E40" s="13">
        <v>24</v>
      </c>
      <c r="F40" s="11">
        <v>922</v>
      </c>
      <c r="G40" s="12">
        <v>15</v>
      </c>
      <c r="H40" s="14">
        <v>1073</v>
      </c>
    </row>
    <row r="41" spans="1:8" s="2" customFormat="1" ht="16.5" customHeight="1">
      <c r="A41" s="22"/>
      <c r="B41" s="23" t="s">
        <v>19</v>
      </c>
      <c r="C41" s="24">
        <v>18</v>
      </c>
      <c r="D41" s="25">
        <v>1</v>
      </c>
      <c r="E41" s="26">
        <v>20</v>
      </c>
      <c r="F41" s="24">
        <v>1114</v>
      </c>
      <c r="G41" s="25">
        <v>11</v>
      </c>
      <c r="H41" s="27">
        <v>1314</v>
      </c>
    </row>
    <row r="42" spans="1:8" s="2" customFormat="1" ht="16.5" customHeight="1" thickBot="1">
      <c r="A42" s="28" t="s">
        <v>20</v>
      </c>
      <c r="B42" s="29"/>
      <c r="C42" s="30"/>
      <c r="D42" s="30"/>
      <c r="E42" s="30"/>
      <c r="F42" s="30"/>
      <c r="G42" s="30"/>
      <c r="H42" s="30"/>
    </row>
    <row r="43" spans="1:8" s="2" customFormat="1" ht="16.5" customHeight="1">
      <c r="A43" s="57" t="str">
        <f>"2017（平成29）年"&amp;COUNTA(E30:E41)&amp;"月迄"</f>
        <v>2017（平成29）年12月迄</v>
      </c>
      <c r="B43" s="58"/>
      <c r="C43" s="31">
        <f aca="true" t="shared" si="0" ref="C43:H43">SUM(C30:C41)</f>
        <v>214</v>
      </c>
      <c r="D43" s="32">
        <f t="shared" si="0"/>
        <v>5</v>
      </c>
      <c r="E43" s="32">
        <f t="shared" si="0"/>
        <v>254</v>
      </c>
      <c r="F43" s="32">
        <f t="shared" si="0"/>
        <v>10815</v>
      </c>
      <c r="G43" s="32">
        <f t="shared" si="0"/>
        <v>148</v>
      </c>
      <c r="H43" s="33">
        <f t="shared" si="0"/>
        <v>12673</v>
      </c>
    </row>
    <row r="44" spans="1:8" s="2" customFormat="1" ht="16.5" customHeight="1">
      <c r="A44" s="59" t="str">
        <f>"前年"&amp;COUNTA(E30:E41)&amp;"月迄"</f>
        <v>前年12月迄</v>
      </c>
      <c r="B44" s="60"/>
      <c r="C44" s="34">
        <f ca="1">SUM(C18:(INDIRECT("c"&amp;COUNT($E30:$E41)+17)))</f>
        <v>264</v>
      </c>
      <c r="D44" s="35">
        <f ca="1">SUM(D18:(INDIRECT("d"&amp;COUNT($E30:$E41)+17)))</f>
        <v>9</v>
      </c>
      <c r="E44" s="36">
        <f ca="1">SUM(E18:(INDIRECT("e"&amp;COUNT($E30:$E41)+17)))</f>
        <v>312</v>
      </c>
      <c r="F44" s="36">
        <f ca="1">SUM(F18:(INDIRECT("f"&amp;COUNT($E30:$E41)+17)))</f>
        <v>11329</v>
      </c>
      <c r="G44" s="36">
        <f ca="1">SUM(G18:(INDIRECT("g"&amp;COUNT($E30:$E41)+17)))</f>
        <v>158</v>
      </c>
      <c r="H44" s="37">
        <f ca="1">SUM(H18:(INDIRECT("h"&amp;COUNT($E30:$E41)+17)))</f>
        <v>13489</v>
      </c>
    </row>
    <row r="45" spans="1:8" s="2" customFormat="1" ht="16.5" customHeight="1" thickBot="1">
      <c r="A45" s="61" t="s">
        <v>21</v>
      </c>
      <c r="B45" s="62"/>
      <c r="C45" s="38">
        <f aca="true" t="shared" si="1" ref="C45:H45">C43-C44</f>
        <v>-50</v>
      </c>
      <c r="D45" s="49">
        <f t="shared" si="1"/>
        <v>-4</v>
      </c>
      <c r="E45" s="39">
        <f t="shared" si="1"/>
        <v>-58</v>
      </c>
      <c r="F45" s="39">
        <f t="shared" si="1"/>
        <v>-514</v>
      </c>
      <c r="G45" s="39">
        <f t="shared" si="1"/>
        <v>-10</v>
      </c>
      <c r="H45" s="40">
        <f t="shared" si="1"/>
        <v>-816</v>
      </c>
    </row>
    <row r="46" s="2" customFormat="1" ht="16.5" customHeight="1">
      <c r="A46" s="2" t="s">
        <v>22</v>
      </c>
    </row>
    <row r="47" s="2" customFormat="1" ht="16.5" customHeight="1"/>
    <row r="48" s="2" customFormat="1" ht="13.5"/>
  </sheetData>
  <sheetProtection/>
  <mergeCells count="6">
    <mergeCell ref="A4:B5"/>
    <mergeCell ref="C4:E4"/>
    <mergeCell ref="F4:H4"/>
    <mergeCell ref="A43:B43"/>
    <mergeCell ref="A44:B44"/>
    <mergeCell ref="A45:B45"/>
  </mergeCells>
  <printOptions/>
  <pageMargins left="0.75" right="0.75" top="1" bottom="1" header="0.512" footer="0.512"/>
  <pageSetup horizontalDpi="600" verticalDpi="600" orientation="portrait" paperSize="9" r:id="rId1"/>
  <ignoredErrors>
    <ignoredError sqref="C43 D43:D44 E43:H43 F44:H4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8" width="11.625" style="1" customWidth="1"/>
    <col min="9" max="9" width="9.00390625" style="1" bestFit="1" customWidth="1"/>
    <col min="10" max="16384" width="9.00390625" style="1" customWidth="1"/>
  </cols>
  <sheetData>
    <row r="1" ht="16.5" customHeight="1">
      <c r="A1" s="4" t="s">
        <v>40</v>
      </c>
    </row>
    <row r="2" ht="13.5" customHeight="1"/>
    <row r="3" s="2" customFormat="1" ht="16.5" customHeight="1">
      <c r="A3" s="3" t="s">
        <v>0</v>
      </c>
    </row>
    <row r="4" spans="1:8" s="3" customFormat="1" ht="18.75" customHeight="1">
      <c r="A4" s="50" t="s">
        <v>4</v>
      </c>
      <c r="B4" s="51"/>
      <c r="C4" s="54" t="s">
        <v>5</v>
      </c>
      <c r="D4" s="55"/>
      <c r="E4" s="55"/>
      <c r="F4" s="54" t="s">
        <v>1</v>
      </c>
      <c r="G4" s="55"/>
      <c r="H4" s="56"/>
    </row>
    <row r="5" spans="1:8" s="3" customFormat="1" ht="18.75" customHeight="1">
      <c r="A5" s="52"/>
      <c r="B5" s="53"/>
      <c r="C5" s="5" t="s">
        <v>2</v>
      </c>
      <c r="D5" s="8" t="s">
        <v>6</v>
      </c>
      <c r="E5" s="6" t="s">
        <v>7</v>
      </c>
      <c r="F5" s="5" t="s">
        <v>2</v>
      </c>
      <c r="G5" s="8" t="s">
        <v>6</v>
      </c>
      <c r="H5" s="7" t="s">
        <v>7</v>
      </c>
    </row>
    <row r="6" spans="1:8" s="2" customFormat="1" ht="18.75" customHeight="1">
      <c r="A6" s="9" t="s">
        <v>23</v>
      </c>
      <c r="B6" s="10" t="s">
        <v>9</v>
      </c>
      <c r="C6" s="11">
        <v>806</v>
      </c>
      <c r="D6" s="12">
        <v>5</v>
      </c>
      <c r="E6" s="13">
        <v>981</v>
      </c>
      <c r="F6" s="11">
        <v>28385</v>
      </c>
      <c r="G6" s="12">
        <v>302</v>
      </c>
      <c r="H6" s="14">
        <v>35388</v>
      </c>
    </row>
    <row r="7" spans="1:8" s="2" customFormat="1" ht="18.75" customHeight="1">
      <c r="A7" s="9" t="s">
        <v>24</v>
      </c>
      <c r="B7" s="10" t="s">
        <v>9</v>
      </c>
      <c r="C7" s="11">
        <v>775</v>
      </c>
      <c r="D7" s="12">
        <v>6</v>
      </c>
      <c r="E7" s="13">
        <v>936</v>
      </c>
      <c r="F7" s="11">
        <v>26967</v>
      </c>
      <c r="G7" s="12">
        <v>277</v>
      </c>
      <c r="H7" s="14">
        <v>33696</v>
      </c>
    </row>
    <row r="8" spans="1:8" s="2" customFormat="1" ht="18.75" customHeight="1">
      <c r="A8" s="9" t="s">
        <v>25</v>
      </c>
      <c r="B8" s="10" t="s">
        <v>9</v>
      </c>
      <c r="C8" s="11">
        <v>658</v>
      </c>
      <c r="D8" s="12">
        <v>9</v>
      </c>
      <c r="E8" s="13">
        <v>807</v>
      </c>
      <c r="F8" s="11">
        <v>23582</v>
      </c>
      <c r="G8" s="12">
        <v>286</v>
      </c>
      <c r="H8" s="14">
        <v>29202</v>
      </c>
    </row>
    <row r="9" spans="1:8" s="2" customFormat="1" ht="18.75" customHeight="1">
      <c r="A9" s="9" t="s">
        <v>26</v>
      </c>
      <c r="B9" s="10" t="s">
        <v>9</v>
      </c>
      <c r="C9" s="11">
        <v>544</v>
      </c>
      <c r="D9" s="12">
        <v>7</v>
      </c>
      <c r="E9" s="13">
        <v>656</v>
      </c>
      <c r="F9" s="11">
        <v>21091</v>
      </c>
      <c r="G9" s="12">
        <v>228</v>
      </c>
      <c r="H9" s="14">
        <v>25801</v>
      </c>
    </row>
    <row r="10" spans="1:8" s="2" customFormat="1" ht="18.75" customHeight="1">
      <c r="A10" s="9" t="s">
        <v>27</v>
      </c>
      <c r="B10" s="10" t="s">
        <v>9</v>
      </c>
      <c r="C10" s="11">
        <v>435</v>
      </c>
      <c r="D10" s="12">
        <v>10</v>
      </c>
      <c r="E10" s="13">
        <v>497</v>
      </c>
      <c r="F10" s="11">
        <v>19503</v>
      </c>
      <c r="G10" s="12">
        <v>218</v>
      </c>
      <c r="H10" s="14">
        <v>23855</v>
      </c>
    </row>
    <row r="11" spans="1:8" s="2" customFormat="1" ht="18.75" customHeight="1">
      <c r="A11" s="9" t="s">
        <v>28</v>
      </c>
      <c r="B11" s="10" t="s">
        <v>9</v>
      </c>
      <c r="C11" s="11">
        <v>397</v>
      </c>
      <c r="D11" s="12">
        <v>5</v>
      </c>
      <c r="E11" s="13">
        <v>493</v>
      </c>
      <c r="F11" s="11">
        <v>18088</v>
      </c>
      <c r="G11" s="12">
        <v>215</v>
      </c>
      <c r="H11" s="14">
        <v>22096</v>
      </c>
    </row>
    <row r="12" spans="1:8" s="2" customFormat="1" ht="18.75" customHeight="1">
      <c r="A12" s="9" t="s">
        <v>29</v>
      </c>
      <c r="B12" s="10" t="s">
        <v>9</v>
      </c>
      <c r="C12" s="11">
        <v>390</v>
      </c>
      <c r="D12" s="12">
        <v>7</v>
      </c>
      <c r="E12" s="13">
        <v>463</v>
      </c>
      <c r="F12" s="11">
        <v>16395</v>
      </c>
      <c r="G12" s="12">
        <v>190</v>
      </c>
      <c r="H12" s="14">
        <v>19705</v>
      </c>
    </row>
    <row r="13" spans="1:8" s="2" customFormat="1" ht="18.75" customHeight="1">
      <c r="A13" s="9" t="s">
        <v>30</v>
      </c>
      <c r="B13" s="10" t="s">
        <v>9</v>
      </c>
      <c r="C13" s="11">
        <v>363</v>
      </c>
      <c r="D13" s="12">
        <v>4</v>
      </c>
      <c r="E13" s="13">
        <v>419</v>
      </c>
      <c r="F13" s="11">
        <v>14973</v>
      </c>
      <c r="G13" s="12">
        <v>200</v>
      </c>
      <c r="H13" s="14">
        <v>18048</v>
      </c>
    </row>
    <row r="14" spans="1:8" s="2" customFormat="1" ht="18.75" customHeight="1">
      <c r="A14" s="9" t="s">
        <v>31</v>
      </c>
      <c r="B14" s="10" t="s">
        <v>9</v>
      </c>
      <c r="C14" s="11">
        <v>295</v>
      </c>
      <c r="D14" s="12">
        <v>4</v>
      </c>
      <c r="E14" s="13">
        <v>344</v>
      </c>
      <c r="F14" s="11">
        <v>13722</v>
      </c>
      <c r="G14" s="12">
        <v>184</v>
      </c>
      <c r="H14" s="14">
        <v>16247</v>
      </c>
    </row>
    <row r="15" spans="1:8" s="2" customFormat="1" ht="18.75" customHeight="1">
      <c r="A15" s="9" t="s">
        <v>32</v>
      </c>
      <c r="B15" s="10" t="s">
        <v>9</v>
      </c>
      <c r="C15" s="11">
        <v>240</v>
      </c>
      <c r="D15" s="12">
        <v>1</v>
      </c>
      <c r="E15" s="13">
        <v>280</v>
      </c>
      <c r="F15" s="11">
        <v>12274</v>
      </c>
      <c r="G15" s="12">
        <v>169</v>
      </c>
      <c r="H15" s="14">
        <v>14571</v>
      </c>
    </row>
    <row r="16" spans="1:8" s="2" customFormat="1" ht="18.75" customHeight="1">
      <c r="A16" s="9" t="s">
        <v>33</v>
      </c>
      <c r="B16" s="10" t="s">
        <v>9</v>
      </c>
      <c r="C16" s="11">
        <v>210</v>
      </c>
      <c r="D16" s="12">
        <v>8</v>
      </c>
      <c r="E16" s="13">
        <v>250</v>
      </c>
      <c r="F16" s="11">
        <v>11123</v>
      </c>
      <c r="G16" s="12">
        <v>177</v>
      </c>
      <c r="H16" s="14">
        <v>13117</v>
      </c>
    </row>
    <row r="17" spans="1:8" s="2" customFormat="1" ht="16.5" customHeight="1">
      <c r="A17" s="15" t="s">
        <v>33</v>
      </c>
      <c r="B17" s="16" t="s">
        <v>12</v>
      </c>
      <c r="C17" s="17">
        <v>26</v>
      </c>
      <c r="D17" s="18">
        <v>2</v>
      </c>
      <c r="E17" s="19">
        <v>27</v>
      </c>
      <c r="F17" s="17">
        <v>1060</v>
      </c>
      <c r="G17" s="18">
        <v>8</v>
      </c>
      <c r="H17" s="20">
        <v>1264</v>
      </c>
    </row>
    <row r="18" spans="1:8" s="2" customFormat="1" ht="16.5" customHeight="1">
      <c r="A18" s="9"/>
      <c r="B18" s="21" t="s">
        <v>8</v>
      </c>
      <c r="C18" s="11">
        <v>17</v>
      </c>
      <c r="D18" s="12">
        <v>0</v>
      </c>
      <c r="E18" s="13">
        <v>18</v>
      </c>
      <c r="F18" s="11">
        <v>811</v>
      </c>
      <c r="G18" s="12">
        <v>8</v>
      </c>
      <c r="H18" s="14">
        <v>975</v>
      </c>
    </row>
    <row r="19" spans="1:8" s="2" customFormat="1" ht="16.5" customHeight="1">
      <c r="A19" s="9"/>
      <c r="B19" s="21" t="s">
        <v>13</v>
      </c>
      <c r="C19" s="11">
        <v>12</v>
      </c>
      <c r="D19" s="12">
        <v>0</v>
      </c>
      <c r="E19" s="13">
        <v>18</v>
      </c>
      <c r="F19" s="11">
        <v>826</v>
      </c>
      <c r="G19" s="12">
        <v>10</v>
      </c>
      <c r="H19" s="14">
        <v>1016</v>
      </c>
    </row>
    <row r="20" spans="1:8" s="2" customFormat="1" ht="16.5" customHeight="1">
      <c r="A20" s="9"/>
      <c r="B20" s="21" t="s">
        <v>14</v>
      </c>
      <c r="C20" s="11">
        <v>12</v>
      </c>
      <c r="D20" s="12">
        <v>0</v>
      </c>
      <c r="E20" s="13">
        <v>18</v>
      </c>
      <c r="F20" s="11">
        <v>797</v>
      </c>
      <c r="G20" s="12">
        <v>17</v>
      </c>
      <c r="H20" s="14">
        <v>912</v>
      </c>
    </row>
    <row r="21" spans="1:8" s="2" customFormat="1" ht="16.5" customHeight="1">
      <c r="A21" s="9"/>
      <c r="B21" s="21" t="s">
        <v>15</v>
      </c>
      <c r="C21" s="11">
        <v>16</v>
      </c>
      <c r="D21" s="12">
        <v>4</v>
      </c>
      <c r="E21" s="13">
        <v>17</v>
      </c>
      <c r="F21" s="11">
        <v>756</v>
      </c>
      <c r="G21" s="12">
        <v>17</v>
      </c>
      <c r="H21" s="14">
        <v>899</v>
      </c>
    </row>
    <row r="22" spans="1:8" s="2" customFormat="1" ht="16.5" customHeight="1">
      <c r="A22" s="9"/>
      <c r="B22" s="21" t="s">
        <v>10</v>
      </c>
      <c r="C22" s="11">
        <v>14</v>
      </c>
      <c r="D22" s="12">
        <v>0</v>
      </c>
      <c r="E22" s="13">
        <v>16</v>
      </c>
      <c r="F22" s="11">
        <v>929</v>
      </c>
      <c r="G22" s="12">
        <v>16</v>
      </c>
      <c r="H22" s="14">
        <v>1093</v>
      </c>
    </row>
    <row r="23" spans="1:8" s="2" customFormat="1" ht="16.5" customHeight="1">
      <c r="A23" s="9"/>
      <c r="B23" s="21" t="s">
        <v>16</v>
      </c>
      <c r="C23" s="11">
        <v>18</v>
      </c>
      <c r="D23" s="12">
        <v>0</v>
      </c>
      <c r="E23" s="13">
        <v>21</v>
      </c>
      <c r="F23" s="11">
        <v>881</v>
      </c>
      <c r="G23" s="12">
        <v>12</v>
      </c>
      <c r="H23" s="14">
        <v>1014</v>
      </c>
    </row>
    <row r="24" spans="1:8" s="2" customFormat="1" ht="16.5" customHeight="1">
      <c r="A24" s="9"/>
      <c r="B24" s="21" t="s">
        <v>17</v>
      </c>
      <c r="C24" s="11">
        <v>19</v>
      </c>
      <c r="D24" s="12">
        <v>1</v>
      </c>
      <c r="E24" s="13">
        <v>22</v>
      </c>
      <c r="F24" s="11">
        <v>939</v>
      </c>
      <c r="G24" s="12">
        <v>27</v>
      </c>
      <c r="H24" s="14">
        <v>1103</v>
      </c>
    </row>
    <row r="25" spans="1:8" s="2" customFormat="1" ht="16.5" customHeight="1">
      <c r="A25" s="9"/>
      <c r="B25" s="21" t="s">
        <v>11</v>
      </c>
      <c r="C25" s="11">
        <v>13</v>
      </c>
      <c r="D25" s="12">
        <v>0</v>
      </c>
      <c r="E25" s="13">
        <v>15</v>
      </c>
      <c r="F25" s="11">
        <v>898</v>
      </c>
      <c r="G25" s="12">
        <v>17</v>
      </c>
      <c r="H25" s="14">
        <v>1032</v>
      </c>
    </row>
    <row r="26" spans="1:8" s="2" customFormat="1" ht="16.5" customHeight="1">
      <c r="A26" s="9"/>
      <c r="B26" s="21" t="s">
        <v>3</v>
      </c>
      <c r="C26" s="11">
        <v>21</v>
      </c>
      <c r="D26" s="12">
        <v>1</v>
      </c>
      <c r="E26" s="13">
        <v>30</v>
      </c>
      <c r="F26" s="11">
        <v>1054</v>
      </c>
      <c r="G26" s="12">
        <v>19</v>
      </c>
      <c r="H26" s="14">
        <v>1267</v>
      </c>
    </row>
    <row r="27" spans="1:8" s="2" customFormat="1" ht="16.5" customHeight="1">
      <c r="A27" s="9"/>
      <c r="B27" s="21" t="s">
        <v>18</v>
      </c>
      <c r="C27" s="11">
        <v>15</v>
      </c>
      <c r="D27" s="12">
        <v>0</v>
      </c>
      <c r="E27" s="13">
        <v>19</v>
      </c>
      <c r="F27" s="11">
        <v>1014</v>
      </c>
      <c r="G27" s="12">
        <v>17</v>
      </c>
      <c r="H27" s="14">
        <v>1180</v>
      </c>
    </row>
    <row r="28" spans="1:8" s="2" customFormat="1" ht="16.5" customHeight="1">
      <c r="A28" s="22"/>
      <c r="B28" s="23" t="s">
        <v>19</v>
      </c>
      <c r="C28" s="24">
        <v>27</v>
      </c>
      <c r="D28" s="25">
        <v>0</v>
      </c>
      <c r="E28" s="26">
        <v>29</v>
      </c>
      <c r="F28" s="24">
        <v>1158</v>
      </c>
      <c r="G28" s="25">
        <v>9</v>
      </c>
      <c r="H28" s="27">
        <v>1362</v>
      </c>
    </row>
    <row r="29" spans="1:8" s="2" customFormat="1" ht="16.5" customHeight="1">
      <c r="A29" s="15" t="s">
        <v>41</v>
      </c>
      <c r="B29" s="16" t="s">
        <v>12</v>
      </c>
      <c r="C29" s="17">
        <v>16</v>
      </c>
      <c r="D29" s="18">
        <v>1</v>
      </c>
      <c r="E29" s="19">
        <v>16</v>
      </c>
      <c r="F29" s="17">
        <v>936</v>
      </c>
      <c r="G29" s="18">
        <v>9</v>
      </c>
      <c r="H29" s="20">
        <v>1153</v>
      </c>
    </row>
    <row r="30" spans="1:8" s="2" customFormat="1" ht="16.5" customHeight="1">
      <c r="A30" s="9"/>
      <c r="B30" s="21" t="s">
        <v>8</v>
      </c>
      <c r="C30" s="11">
        <v>23</v>
      </c>
      <c r="D30" s="12">
        <v>2</v>
      </c>
      <c r="E30" s="13">
        <v>28</v>
      </c>
      <c r="F30" s="11">
        <v>986</v>
      </c>
      <c r="G30" s="12">
        <v>12</v>
      </c>
      <c r="H30" s="14">
        <v>1187</v>
      </c>
    </row>
    <row r="31" spans="1:8" s="2" customFormat="1" ht="16.5" customHeight="1">
      <c r="A31" s="9"/>
      <c r="B31" s="21" t="s">
        <v>13</v>
      </c>
      <c r="C31" s="11">
        <v>18</v>
      </c>
      <c r="D31" s="12">
        <v>0</v>
      </c>
      <c r="E31" s="13">
        <v>21</v>
      </c>
      <c r="F31" s="11">
        <v>1000</v>
      </c>
      <c r="G31" s="12">
        <v>8</v>
      </c>
      <c r="H31" s="14">
        <v>1180</v>
      </c>
    </row>
    <row r="32" spans="1:8" s="2" customFormat="1" ht="16.5" customHeight="1">
      <c r="A32" s="9"/>
      <c r="B32" s="21" t="s">
        <v>14</v>
      </c>
      <c r="C32" s="11">
        <v>26</v>
      </c>
      <c r="D32" s="12">
        <v>0</v>
      </c>
      <c r="E32" s="13">
        <v>35</v>
      </c>
      <c r="F32" s="11">
        <v>789</v>
      </c>
      <c r="G32" s="12">
        <v>14</v>
      </c>
      <c r="H32" s="14">
        <v>928</v>
      </c>
    </row>
    <row r="33" spans="1:8" s="2" customFormat="1" ht="16.5" customHeight="1">
      <c r="A33" s="9"/>
      <c r="B33" s="21" t="s">
        <v>15</v>
      </c>
      <c r="C33" s="11">
        <v>21</v>
      </c>
      <c r="D33" s="12">
        <v>2</v>
      </c>
      <c r="E33" s="13">
        <v>21</v>
      </c>
      <c r="F33" s="11">
        <v>770</v>
      </c>
      <c r="G33" s="12">
        <v>9</v>
      </c>
      <c r="H33" s="14">
        <v>899</v>
      </c>
    </row>
    <row r="34" spans="1:8" s="2" customFormat="1" ht="16.5" customHeight="1">
      <c r="A34" s="9"/>
      <c r="B34" s="21" t="s">
        <v>10</v>
      </c>
      <c r="C34" s="11">
        <v>20</v>
      </c>
      <c r="D34" s="12">
        <v>0</v>
      </c>
      <c r="E34" s="13">
        <v>22</v>
      </c>
      <c r="F34" s="11">
        <v>865</v>
      </c>
      <c r="G34" s="12">
        <v>10</v>
      </c>
      <c r="H34" s="14">
        <v>1018</v>
      </c>
    </row>
    <row r="35" spans="1:8" s="2" customFormat="1" ht="16.5" customHeight="1">
      <c r="A35" s="9"/>
      <c r="B35" s="21" t="s">
        <v>16</v>
      </c>
      <c r="C35" s="11">
        <v>21</v>
      </c>
      <c r="D35" s="12">
        <v>1</v>
      </c>
      <c r="E35" s="13">
        <v>22</v>
      </c>
      <c r="F35" s="11">
        <v>809</v>
      </c>
      <c r="G35" s="12">
        <v>13</v>
      </c>
      <c r="H35" s="14">
        <v>925</v>
      </c>
    </row>
    <row r="36" spans="1:8" s="2" customFormat="1" ht="16.5" customHeight="1">
      <c r="A36" s="9"/>
      <c r="B36" s="21" t="s">
        <v>17</v>
      </c>
      <c r="C36" s="11">
        <v>27</v>
      </c>
      <c r="D36" s="12">
        <v>2</v>
      </c>
      <c r="E36" s="13">
        <v>39</v>
      </c>
      <c r="F36" s="11">
        <v>1000</v>
      </c>
      <c r="G36" s="12">
        <v>13</v>
      </c>
      <c r="H36" s="14">
        <v>1195</v>
      </c>
    </row>
    <row r="37" spans="1:8" s="2" customFormat="1" ht="16.5" customHeight="1">
      <c r="A37" s="9"/>
      <c r="B37" s="21" t="s">
        <v>11</v>
      </c>
      <c r="C37" s="11">
        <v>24</v>
      </c>
      <c r="D37" s="12">
        <v>0</v>
      </c>
      <c r="E37" s="13">
        <v>27</v>
      </c>
      <c r="F37" s="11">
        <v>945</v>
      </c>
      <c r="G37" s="12">
        <v>15</v>
      </c>
      <c r="H37" s="14">
        <v>1150</v>
      </c>
    </row>
    <row r="38" spans="1:8" s="2" customFormat="1" ht="16.5" customHeight="1">
      <c r="A38" s="9"/>
      <c r="B38" s="21" t="s">
        <v>3</v>
      </c>
      <c r="C38" s="11">
        <v>19</v>
      </c>
      <c r="D38" s="12">
        <v>1</v>
      </c>
      <c r="E38" s="13">
        <v>22</v>
      </c>
      <c r="F38" s="11">
        <v>977</v>
      </c>
      <c r="G38" s="12">
        <v>19</v>
      </c>
      <c r="H38" s="14">
        <v>1150</v>
      </c>
    </row>
    <row r="39" spans="1:8" s="2" customFormat="1" ht="16.5" customHeight="1">
      <c r="A39" s="9"/>
      <c r="B39" s="21" t="s">
        <v>18</v>
      </c>
      <c r="C39" s="11">
        <v>21</v>
      </c>
      <c r="D39" s="12">
        <v>0</v>
      </c>
      <c r="E39" s="13">
        <v>22</v>
      </c>
      <c r="F39" s="11">
        <v>1011</v>
      </c>
      <c r="G39" s="12">
        <v>22</v>
      </c>
      <c r="H39" s="14">
        <v>1188</v>
      </c>
    </row>
    <row r="40" spans="1:8" s="2" customFormat="1" ht="16.5" customHeight="1">
      <c r="A40" s="22"/>
      <c r="B40" s="23" t="s">
        <v>19</v>
      </c>
      <c r="C40" s="24">
        <v>28</v>
      </c>
      <c r="D40" s="25">
        <v>0</v>
      </c>
      <c r="E40" s="26">
        <v>37</v>
      </c>
      <c r="F40" s="24">
        <v>1241</v>
      </c>
      <c r="G40" s="25">
        <v>14</v>
      </c>
      <c r="H40" s="27">
        <v>1516</v>
      </c>
    </row>
    <row r="41" spans="1:8" s="2" customFormat="1" ht="16.5" customHeight="1">
      <c r="A41" s="28" t="s">
        <v>20</v>
      </c>
      <c r="B41" s="29"/>
      <c r="C41" s="30"/>
      <c r="D41" s="30"/>
      <c r="E41" s="30"/>
      <c r="F41" s="30"/>
      <c r="G41" s="30"/>
      <c r="H41" s="30"/>
    </row>
    <row r="42" spans="1:8" s="2" customFormat="1" ht="16.5" customHeight="1">
      <c r="A42" s="57" t="str">
        <f>"2016（平成28）年"&amp;COUNTA(E29:E40)&amp;"月迄"</f>
        <v>2016（平成28）年12月迄</v>
      </c>
      <c r="B42" s="58"/>
      <c r="C42" s="31">
        <f aca="true" t="shared" si="0" ref="C42:H42">SUM(C29:C40)</f>
        <v>264</v>
      </c>
      <c r="D42" s="32">
        <f t="shared" si="0"/>
        <v>9</v>
      </c>
      <c r="E42" s="32">
        <f t="shared" si="0"/>
        <v>312</v>
      </c>
      <c r="F42" s="32">
        <f t="shared" si="0"/>
        <v>11329</v>
      </c>
      <c r="G42" s="32">
        <f t="shared" si="0"/>
        <v>158</v>
      </c>
      <c r="H42" s="33">
        <f t="shared" si="0"/>
        <v>13489</v>
      </c>
    </row>
    <row r="43" spans="1:8" s="2" customFormat="1" ht="16.5" customHeight="1">
      <c r="A43" s="59" t="str">
        <f>"前年"&amp;COUNTA(E29:E40)&amp;"月迄"</f>
        <v>前年12月迄</v>
      </c>
      <c r="B43" s="60"/>
      <c r="C43" s="34">
        <f ca="1">SUM(C17:(INDIRECT("c"&amp;COUNT($E29:$E40)+16)))</f>
        <v>210</v>
      </c>
      <c r="D43" s="35">
        <f ca="1">SUM(D17:(INDIRECT("d"&amp;COUNT($E29:$E40)+16)))</f>
        <v>8</v>
      </c>
      <c r="E43" s="36">
        <f ca="1">SUM(E17:(INDIRECT("e"&amp;COUNT($E29:$E40)+16)))</f>
        <v>250</v>
      </c>
      <c r="F43" s="36">
        <f ca="1">SUM(F17:(INDIRECT("f"&amp;COUNT($E29:$E40)+16)))</f>
        <v>11123</v>
      </c>
      <c r="G43" s="36">
        <f ca="1">SUM(G17:(INDIRECT("g"&amp;COUNT($E29:$E40)+16)))</f>
        <v>177</v>
      </c>
      <c r="H43" s="37">
        <f ca="1">SUM(H17:(INDIRECT("h"&amp;COUNT($E29:$E40)+16)))</f>
        <v>13117</v>
      </c>
    </row>
    <row r="44" spans="1:8" s="2" customFormat="1" ht="16.5" customHeight="1">
      <c r="A44" s="61" t="s">
        <v>21</v>
      </c>
      <c r="B44" s="62"/>
      <c r="C44" s="38">
        <f aca="true" t="shared" si="1" ref="C44:H44">C42-C43</f>
        <v>54</v>
      </c>
      <c r="D44" s="48">
        <f t="shared" si="1"/>
        <v>1</v>
      </c>
      <c r="E44" s="39">
        <f t="shared" si="1"/>
        <v>62</v>
      </c>
      <c r="F44" s="39">
        <f t="shared" si="1"/>
        <v>206</v>
      </c>
      <c r="G44" s="39">
        <f t="shared" si="1"/>
        <v>-19</v>
      </c>
      <c r="H44" s="40">
        <f t="shared" si="1"/>
        <v>372</v>
      </c>
    </row>
    <row r="45" s="2" customFormat="1" ht="16.5" customHeight="1">
      <c r="A45" s="2" t="s">
        <v>22</v>
      </c>
    </row>
    <row r="46" s="2" customFormat="1" ht="16.5" customHeight="1"/>
    <row r="47" s="2" customFormat="1" ht="13.5"/>
  </sheetData>
  <sheetProtection/>
  <mergeCells count="6">
    <mergeCell ref="A4:B5"/>
    <mergeCell ref="C4:E4"/>
    <mergeCell ref="F4:H4"/>
    <mergeCell ref="A42:B42"/>
    <mergeCell ref="A43:B43"/>
    <mergeCell ref="A44:B4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8" width="11.625" style="1" customWidth="1"/>
    <col min="9" max="9" width="9.00390625" style="1" bestFit="1" customWidth="1"/>
    <col min="10" max="16384" width="9.00390625" style="1" customWidth="1"/>
  </cols>
  <sheetData>
    <row r="1" ht="16.5" customHeight="1">
      <c r="A1" s="4" t="s">
        <v>42</v>
      </c>
    </row>
    <row r="2" ht="13.5" customHeight="1"/>
    <row r="3" s="2" customFormat="1" ht="16.5" customHeight="1">
      <c r="A3" s="3" t="s">
        <v>0</v>
      </c>
    </row>
    <row r="4" spans="1:8" s="3" customFormat="1" ht="18.75" customHeight="1">
      <c r="A4" s="50" t="s">
        <v>4</v>
      </c>
      <c r="B4" s="51"/>
      <c r="C4" s="54" t="s">
        <v>5</v>
      </c>
      <c r="D4" s="55"/>
      <c r="E4" s="55"/>
      <c r="F4" s="54" t="s">
        <v>1</v>
      </c>
      <c r="G4" s="55"/>
      <c r="H4" s="56"/>
    </row>
    <row r="5" spans="1:8" s="3" customFormat="1" ht="18.75" customHeight="1">
      <c r="A5" s="52"/>
      <c r="B5" s="53"/>
      <c r="C5" s="5" t="s">
        <v>2</v>
      </c>
      <c r="D5" s="8" t="s">
        <v>6</v>
      </c>
      <c r="E5" s="6" t="s">
        <v>7</v>
      </c>
      <c r="F5" s="5" t="s">
        <v>2</v>
      </c>
      <c r="G5" s="8" t="s">
        <v>6</v>
      </c>
      <c r="H5" s="7" t="s">
        <v>7</v>
      </c>
    </row>
    <row r="6" spans="1:8" s="2" customFormat="1" ht="18.75" customHeight="1">
      <c r="A6" s="9" t="s">
        <v>23</v>
      </c>
      <c r="B6" s="10" t="s">
        <v>9</v>
      </c>
      <c r="C6" s="11">
        <v>806</v>
      </c>
      <c r="D6" s="12">
        <v>5</v>
      </c>
      <c r="E6" s="13">
        <v>981</v>
      </c>
      <c r="F6" s="11">
        <v>28385</v>
      </c>
      <c r="G6" s="12">
        <v>302</v>
      </c>
      <c r="H6" s="14">
        <v>35388</v>
      </c>
    </row>
    <row r="7" spans="1:8" s="2" customFormat="1" ht="18.75" customHeight="1">
      <c r="A7" s="9" t="s">
        <v>24</v>
      </c>
      <c r="B7" s="10" t="s">
        <v>9</v>
      </c>
      <c r="C7" s="11">
        <v>775</v>
      </c>
      <c r="D7" s="12">
        <v>6</v>
      </c>
      <c r="E7" s="13">
        <v>936</v>
      </c>
      <c r="F7" s="11">
        <v>26967</v>
      </c>
      <c r="G7" s="12">
        <v>277</v>
      </c>
      <c r="H7" s="14">
        <v>33696</v>
      </c>
    </row>
    <row r="8" spans="1:8" s="2" customFormat="1" ht="18.75" customHeight="1">
      <c r="A8" s="9" t="s">
        <v>25</v>
      </c>
      <c r="B8" s="10" t="s">
        <v>9</v>
      </c>
      <c r="C8" s="11">
        <v>658</v>
      </c>
      <c r="D8" s="12">
        <v>9</v>
      </c>
      <c r="E8" s="13">
        <v>807</v>
      </c>
      <c r="F8" s="11">
        <v>23582</v>
      </c>
      <c r="G8" s="12">
        <v>286</v>
      </c>
      <c r="H8" s="14">
        <v>29202</v>
      </c>
    </row>
    <row r="9" spans="1:8" s="2" customFormat="1" ht="18.75" customHeight="1">
      <c r="A9" s="9" t="s">
        <v>26</v>
      </c>
      <c r="B9" s="10" t="s">
        <v>9</v>
      </c>
      <c r="C9" s="11">
        <v>544</v>
      </c>
      <c r="D9" s="12">
        <v>7</v>
      </c>
      <c r="E9" s="13">
        <v>656</v>
      </c>
      <c r="F9" s="11">
        <v>21091</v>
      </c>
      <c r="G9" s="12">
        <v>228</v>
      </c>
      <c r="H9" s="14">
        <v>25801</v>
      </c>
    </row>
    <row r="10" spans="1:8" s="2" customFormat="1" ht="18.75" customHeight="1">
      <c r="A10" s="9" t="s">
        <v>27</v>
      </c>
      <c r="B10" s="10" t="s">
        <v>9</v>
      </c>
      <c r="C10" s="11">
        <v>435</v>
      </c>
      <c r="D10" s="12">
        <v>10</v>
      </c>
      <c r="E10" s="13">
        <v>497</v>
      </c>
      <c r="F10" s="11">
        <v>19503</v>
      </c>
      <c r="G10" s="12">
        <v>218</v>
      </c>
      <c r="H10" s="14">
        <v>23855</v>
      </c>
    </row>
    <row r="11" spans="1:8" s="2" customFormat="1" ht="18.75" customHeight="1">
      <c r="A11" s="9" t="s">
        <v>28</v>
      </c>
      <c r="B11" s="10" t="s">
        <v>9</v>
      </c>
      <c r="C11" s="11">
        <v>397</v>
      </c>
      <c r="D11" s="12">
        <v>5</v>
      </c>
      <c r="E11" s="13">
        <v>493</v>
      </c>
      <c r="F11" s="11">
        <v>18088</v>
      </c>
      <c r="G11" s="12">
        <v>215</v>
      </c>
      <c r="H11" s="14">
        <v>22096</v>
      </c>
    </row>
    <row r="12" spans="1:8" s="2" customFormat="1" ht="18.75" customHeight="1">
      <c r="A12" s="9" t="s">
        <v>29</v>
      </c>
      <c r="B12" s="10" t="s">
        <v>9</v>
      </c>
      <c r="C12" s="11">
        <v>390</v>
      </c>
      <c r="D12" s="12">
        <v>7</v>
      </c>
      <c r="E12" s="13">
        <v>463</v>
      </c>
      <c r="F12" s="11">
        <v>16395</v>
      </c>
      <c r="G12" s="12">
        <v>190</v>
      </c>
      <c r="H12" s="14">
        <v>19705</v>
      </c>
    </row>
    <row r="13" spans="1:8" s="2" customFormat="1" ht="18.75" customHeight="1">
      <c r="A13" s="9" t="s">
        <v>30</v>
      </c>
      <c r="B13" s="10" t="s">
        <v>9</v>
      </c>
      <c r="C13" s="11">
        <v>363</v>
      </c>
      <c r="D13" s="12">
        <v>4</v>
      </c>
      <c r="E13" s="13">
        <v>419</v>
      </c>
      <c r="F13" s="11">
        <v>14973</v>
      </c>
      <c r="G13" s="12">
        <v>200</v>
      </c>
      <c r="H13" s="14">
        <v>18048</v>
      </c>
    </row>
    <row r="14" spans="1:8" s="2" customFormat="1" ht="18.75" customHeight="1">
      <c r="A14" s="9" t="s">
        <v>31</v>
      </c>
      <c r="B14" s="10" t="s">
        <v>9</v>
      </c>
      <c r="C14" s="11">
        <v>295</v>
      </c>
      <c r="D14" s="12">
        <v>4</v>
      </c>
      <c r="E14" s="13">
        <v>344</v>
      </c>
      <c r="F14" s="11">
        <v>13722</v>
      </c>
      <c r="G14" s="12">
        <v>184</v>
      </c>
      <c r="H14" s="14">
        <v>16247</v>
      </c>
    </row>
    <row r="15" spans="1:8" s="2" customFormat="1" ht="18.75" customHeight="1">
      <c r="A15" s="9" t="s">
        <v>32</v>
      </c>
      <c r="B15" s="10" t="s">
        <v>9</v>
      </c>
      <c r="C15" s="11">
        <v>240</v>
      </c>
      <c r="D15" s="12">
        <v>1</v>
      </c>
      <c r="E15" s="13">
        <v>280</v>
      </c>
      <c r="F15" s="11">
        <v>12274</v>
      </c>
      <c r="G15" s="12">
        <v>169</v>
      </c>
      <c r="H15" s="14">
        <v>14571</v>
      </c>
    </row>
    <row r="16" spans="1:8" s="2" customFormat="1" ht="16.5" customHeight="1">
      <c r="A16" s="15" t="s">
        <v>32</v>
      </c>
      <c r="B16" s="16" t="s">
        <v>12</v>
      </c>
      <c r="C16" s="17">
        <v>29</v>
      </c>
      <c r="D16" s="18">
        <v>0</v>
      </c>
      <c r="E16" s="19">
        <v>37</v>
      </c>
      <c r="F16" s="17">
        <v>1152</v>
      </c>
      <c r="G16" s="18">
        <v>9</v>
      </c>
      <c r="H16" s="20">
        <v>1395</v>
      </c>
    </row>
    <row r="17" spans="1:8" s="2" customFormat="1" ht="16.5" customHeight="1">
      <c r="A17" s="9"/>
      <c r="B17" s="21" t="s">
        <v>8</v>
      </c>
      <c r="C17" s="11">
        <v>29</v>
      </c>
      <c r="D17" s="12">
        <v>0</v>
      </c>
      <c r="E17" s="13">
        <v>35</v>
      </c>
      <c r="F17" s="11">
        <v>1205</v>
      </c>
      <c r="G17" s="12">
        <v>10</v>
      </c>
      <c r="H17" s="14">
        <v>1461</v>
      </c>
    </row>
    <row r="18" spans="1:8" s="2" customFormat="1" ht="16.5" customHeight="1">
      <c r="A18" s="9"/>
      <c r="B18" s="21" t="s">
        <v>13</v>
      </c>
      <c r="C18" s="11">
        <v>17</v>
      </c>
      <c r="D18" s="12">
        <v>0</v>
      </c>
      <c r="E18" s="13">
        <v>20</v>
      </c>
      <c r="F18" s="11">
        <v>1023</v>
      </c>
      <c r="G18" s="12">
        <v>11</v>
      </c>
      <c r="H18" s="14">
        <v>1230</v>
      </c>
    </row>
    <row r="19" spans="1:8" s="2" customFormat="1" ht="16.5" customHeight="1">
      <c r="A19" s="9"/>
      <c r="B19" s="21" t="s">
        <v>14</v>
      </c>
      <c r="C19" s="11">
        <v>16</v>
      </c>
      <c r="D19" s="12">
        <v>0</v>
      </c>
      <c r="E19" s="13">
        <v>16</v>
      </c>
      <c r="F19" s="11">
        <v>810</v>
      </c>
      <c r="G19" s="12">
        <v>12</v>
      </c>
      <c r="H19" s="14">
        <v>955</v>
      </c>
    </row>
    <row r="20" spans="1:8" s="2" customFormat="1" ht="16.5" customHeight="1">
      <c r="A20" s="9"/>
      <c r="B20" s="21" t="s">
        <v>15</v>
      </c>
      <c r="C20" s="11">
        <v>16</v>
      </c>
      <c r="D20" s="12">
        <v>0</v>
      </c>
      <c r="E20" s="13">
        <v>21</v>
      </c>
      <c r="F20" s="11">
        <v>800</v>
      </c>
      <c r="G20" s="12">
        <v>19</v>
      </c>
      <c r="H20" s="14">
        <v>907</v>
      </c>
    </row>
    <row r="21" spans="1:8" s="2" customFormat="1" ht="16.5" customHeight="1">
      <c r="A21" s="9"/>
      <c r="B21" s="21" t="s">
        <v>10</v>
      </c>
      <c r="C21" s="11">
        <v>13</v>
      </c>
      <c r="D21" s="12">
        <v>0</v>
      </c>
      <c r="E21" s="13">
        <v>16</v>
      </c>
      <c r="F21" s="11">
        <v>841</v>
      </c>
      <c r="G21" s="12">
        <v>15</v>
      </c>
      <c r="H21" s="14">
        <v>988</v>
      </c>
    </row>
    <row r="22" spans="1:8" s="2" customFormat="1" ht="16.5" customHeight="1">
      <c r="A22" s="9"/>
      <c r="B22" s="21" t="s">
        <v>16</v>
      </c>
      <c r="C22" s="11">
        <v>21</v>
      </c>
      <c r="D22" s="12">
        <v>0</v>
      </c>
      <c r="E22" s="13">
        <v>27</v>
      </c>
      <c r="F22" s="11">
        <v>1008</v>
      </c>
      <c r="G22" s="12">
        <v>10</v>
      </c>
      <c r="H22" s="14">
        <v>1184</v>
      </c>
    </row>
    <row r="23" spans="1:8" s="2" customFormat="1" ht="16.5" customHeight="1">
      <c r="A23" s="9"/>
      <c r="B23" s="21" t="s">
        <v>17</v>
      </c>
      <c r="C23" s="11">
        <v>20</v>
      </c>
      <c r="D23" s="12">
        <v>1</v>
      </c>
      <c r="E23" s="13">
        <v>23</v>
      </c>
      <c r="F23" s="11">
        <v>1018</v>
      </c>
      <c r="G23" s="12">
        <v>18</v>
      </c>
      <c r="H23" s="14">
        <v>1212</v>
      </c>
    </row>
    <row r="24" spans="1:8" s="2" customFormat="1" ht="16.5" customHeight="1">
      <c r="A24" s="9"/>
      <c r="B24" s="21" t="s">
        <v>11</v>
      </c>
      <c r="C24" s="11">
        <v>23</v>
      </c>
      <c r="D24" s="12">
        <v>0</v>
      </c>
      <c r="E24" s="13">
        <v>27</v>
      </c>
      <c r="F24" s="11">
        <v>1015</v>
      </c>
      <c r="G24" s="12">
        <v>24</v>
      </c>
      <c r="H24" s="14">
        <v>1177</v>
      </c>
    </row>
    <row r="25" spans="1:8" s="2" customFormat="1" ht="16.5" customHeight="1">
      <c r="A25" s="9"/>
      <c r="B25" s="21" t="s">
        <v>3</v>
      </c>
      <c r="C25" s="11">
        <v>16</v>
      </c>
      <c r="D25" s="12">
        <v>0</v>
      </c>
      <c r="E25" s="13">
        <v>16</v>
      </c>
      <c r="F25" s="11">
        <v>1180</v>
      </c>
      <c r="G25" s="12">
        <v>16</v>
      </c>
      <c r="H25" s="14">
        <v>1446</v>
      </c>
    </row>
    <row r="26" spans="1:8" s="2" customFormat="1" ht="16.5" customHeight="1">
      <c r="A26" s="9"/>
      <c r="B26" s="21" t="s">
        <v>18</v>
      </c>
      <c r="C26" s="11">
        <v>24</v>
      </c>
      <c r="D26" s="12">
        <v>0</v>
      </c>
      <c r="E26" s="13">
        <v>24</v>
      </c>
      <c r="F26" s="11">
        <v>1036</v>
      </c>
      <c r="G26" s="12">
        <v>16</v>
      </c>
      <c r="H26" s="14">
        <v>1192</v>
      </c>
    </row>
    <row r="27" spans="1:8" s="2" customFormat="1" ht="16.5" customHeight="1">
      <c r="A27" s="22"/>
      <c r="B27" s="23" t="s">
        <v>19</v>
      </c>
      <c r="C27" s="24">
        <v>16</v>
      </c>
      <c r="D27" s="25">
        <v>0</v>
      </c>
      <c r="E27" s="26">
        <v>18</v>
      </c>
      <c r="F27" s="24">
        <v>1186</v>
      </c>
      <c r="G27" s="25">
        <v>9</v>
      </c>
      <c r="H27" s="27">
        <v>1424</v>
      </c>
    </row>
    <row r="28" spans="1:8" s="2" customFormat="1" ht="16.5" customHeight="1">
      <c r="A28" s="15" t="s">
        <v>43</v>
      </c>
      <c r="B28" s="16" t="s">
        <v>12</v>
      </c>
      <c r="C28" s="17">
        <v>26</v>
      </c>
      <c r="D28" s="18">
        <v>2</v>
      </c>
      <c r="E28" s="19">
        <v>27</v>
      </c>
      <c r="F28" s="17">
        <v>1060</v>
      </c>
      <c r="G28" s="18">
        <v>8</v>
      </c>
      <c r="H28" s="20">
        <v>1264</v>
      </c>
    </row>
    <row r="29" spans="1:8" s="2" customFormat="1" ht="16.5" customHeight="1">
      <c r="A29" s="9"/>
      <c r="B29" s="21" t="s">
        <v>8</v>
      </c>
      <c r="C29" s="11">
        <v>17</v>
      </c>
      <c r="D29" s="12">
        <v>0</v>
      </c>
      <c r="E29" s="13">
        <v>18</v>
      </c>
      <c r="F29" s="11">
        <v>811</v>
      </c>
      <c r="G29" s="12">
        <v>8</v>
      </c>
      <c r="H29" s="14">
        <v>975</v>
      </c>
    </row>
    <row r="30" spans="1:8" s="2" customFormat="1" ht="16.5" customHeight="1">
      <c r="A30" s="9"/>
      <c r="B30" s="21" t="s">
        <v>13</v>
      </c>
      <c r="C30" s="11">
        <v>12</v>
      </c>
      <c r="D30" s="12">
        <v>0</v>
      </c>
      <c r="E30" s="13">
        <v>18</v>
      </c>
      <c r="F30" s="11">
        <v>826</v>
      </c>
      <c r="G30" s="12">
        <v>10</v>
      </c>
      <c r="H30" s="14">
        <v>1016</v>
      </c>
    </row>
    <row r="31" spans="1:8" s="2" customFormat="1" ht="16.5" customHeight="1">
      <c r="A31" s="9"/>
      <c r="B31" s="21" t="s">
        <v>14</v>
      </c>
      <c r="C31" s="11">
        <v>12</v>
      </c>
      <c r="D31" s="12">
        <v>0</v>
      </c>
      <c r="E31" s="13">
        <v>18</v>
      </c>
      <c r="F31" s="11">
        <v>797</v>
      </c>
      <c r="G31" s="12">
        <v>17</v>
      </c>
      <c r="H31" s="14">
        <v>912</v>
      </c>
    </row>
    <row r="32" spans="1:8" s="2" customFormat="1" ht="16.5" customHeight="1">
      <c r="A32" s="9"/>
      <c r="B32" s="21" t="s">
        <v>15</v>
      </c>
      <c r="C32" s="11">
        <v>16</v>
      </c>
      <c r="D32" s="12">
        <v>4</v>
      </c>
      <c r="E32" s="13">
        <v>17</v>
      </c>
      <c r="F32" s="11">
        <v>756</v>
      </c>
      <c r="G32" s="12">
        <v>17</v>
      </c>
      <c r="H32" s="14">
        <v>899</v>
      </c>
    </row>
    <row r="33" spans="1:8" s="2" customFormat="1" ht="16.5" customHeight="1">
      <c r="A33" s="9"/>
      <c r="B33" s="21" t="s">
        <v>10</v>
      </c>
      <c r="C33" s="11">
        <v>14</v>
      </c>
      <c r="D33" s="12">
        <v>0</v>
      </c>
      <c r="E33" s="13">
        <v>16</v>
      </c>
      <c r="F33" s="11">
        <v>929</v>
      </c>
      <c r="G33" s="12">
        <v>16</v>
      </c>
      <c r="H33" s="14">
        <v>1093</v>
      </c>
    </row>
    <row r="34" spans="1:8" s="2" customFormat="1" ht="16.5" customHeight="1">
      <c r="A34" s="9"/>
      <c r="B34" s="21" t="s">
        <v>16</v>
      </c>
      <c r="C34" s="11">
        <v>18</v>
      </c>
      <c r="D34" s="12">
        <v>0</v>
      </c>
      <c r="E34" s="13">
        <v>21</v>
      </c>
      <c r="F34" s="11">
        <v>881</v>
      </c>
      <c r="G34" s="12">
        <v>12</v>
      </c>
      <c r="H34" s="14">
        <v>1014</v>
      </c>
    </row>
    <row r="35" spans="1:8" s="2" customFormat="1" ht="16.5" customHeight="1">
      <c r="A35" s="9"/>
      <c r="B35" s="21" t="s">
        <v>17</v>
      </c>
      <c r="C35" s="11">
        <v>19</v>
      </c>
      <c r="D35" s="12">
        <v>1</v>
      </c>
      <c r="E35" s="13">
        <v>22</v>
      </c>
      <c r="F35" s="11">
        <v>939</v>
      </c>
      <c r="G35" s="12">
        <v>27</v>
      </c>
      <c r="H35" s="14">
        <v>1103</v>
      </c>
    </row>
    <row r="36" spans="1:8" s="2" customFormat="1" ht="16.5" customHeight="1">
      <c r="A36" s="9"/>
      <c r="B36" s="21" t="s">
        <v>11</v>
      </c>
      <c r="C36" s="11">
        <v>13</v>
      </c>
      <c r="D36" s="12">
        <v>0</v>
      </c>
      <c r="E36" s="13">
        <v>15</v>
      </c>
      <c r="F36" s="11">
        <v>898</v>
      </c>
      <c r="G36" s="12">
        <v>17</v>
      </c>
      <c r="H36" s="14">
        <v>1032</v>
      </c>
    </row>
    <row r="37" spans="1:8" s="2" customFormat="1" ht="16.5" customHeight="1">
      <c r="A37" s="9"/>
      <c r="B37" s="21" t="s">
        <v>3</v>
      </c>
      <c r="C37" s="11">
        <v>21</v>
      </c>
      <c r="D37" s="12">
        <v>1</v>
      </c>
      <c r="E37" s="13">
        <v>30</v>
      </c>
      <c r="F37" s="11">
        <v>1054</v>
      </c>
      <c r="G37" s="12">
        <v>19</v>
      </c>
      <c r="H37" s="14">
        <v>1267</v>
      </c>
    </row>
    <row r="38" spans="1:8" s="2" customFormat="1" ht="16.5" customHeight="1">
      <c r="A38" s="9"/>
      <c r="B38" s="21" t="s">
        <v>18</v>
      </c>
      <c r="C38" s="11">
        <v>15</v>
      </c>
      <c r="D38" s="12">
        <v>0</v>
      </c>
      <c r="E38" s="13">
        <v>19</v>
      </c>
      <c r="F38" s="11">
        <v>1014</v>
      </c>
      <c r="G38" s="12">
        <v>17</v>
      </c>
      <c r="H38" s="14">
        <v>1180</v>
      </c>
    </row>
    <row r="39" spans="1:8" s="2" customFormat="1" ht="16.5" customHeight="1">
      <c r="A39" s="22"/>
      <c r="B39" s="23" t="s">
        <v>19</v>
      </c>
      <c r="C39" s="24">
        <v>27</v>
      </c>
      <c r="D39" s="25">
        <v>0</v>
      </c>
      <c r="E39" s="26">
        <v>29</v>
      </c>
      <c r="F39" s="24">
        <v>1158</v>
      </c>
      <c r="G39" s="25">
        <v>9</v>
      </c>
      <c r="H39" s="27">
        <v>1362</v>
      </c>
    </row>
    <row r="40" spans="1:8" s="2" customFormat="1" ht="16.5" customHeight="1">
      <c r="A40" s="28" t="s">
        <v>20</v>
      </c>
      <c r="B40" s="29"/>
      <c r="C40" s="30"/>
      <c r="D40" s="30"/>
      <c r="E40" s="30"/>
      <c r="F40" s="30"/>
      <c r="G40" s="30"/>
      <c r="H40" s="30"/>
    </row>
    <row r="41" spans="1:8" s="2" customFormat="1" ht="16.5" customHeight="1">
      <c r="A41" s="57" t="str">
        <f>"2015（平成27）年"&amp;COUNTA(E28:E39)&amp;"月迄"</f>
        <v>2015（平成27）年12月迄</v>
      </c>
      <c r="B41" s="58"/>
      <c r="C41" s="31">
        <f aca="true" t="shared" si="0" ref="C41:H41">SUM(C28:C39)</f>
        <v>210</v>
      </c>
      <c r="D41" s="32">
        <f t="shared" si="0"/>
        <v>8</v>
      </c>
      <c r="E41" s="32">
        <f t="shared" si="0"/>
        <v>250</v>
      </c>
      <c r="F41" s="32">
        <f t="shared" si="0"/>
        <v>11123</v>
      </c>
      <c r="G41" s="32">
        <f t="shared" si="0"/>
        <v>177</v>
      </c>
      <c r="H41" s="33">
        <f t="shared" si="0"/>
        <v>13117</v>
      </c>
    </row>
    <row r="42" spans="1:8" s="2" customFormat="1" ht="16.5" customHeight="1">
      <c r="A42" s="59" t="str">
        <f>"前年"&amp;COUNTA(E28:E39)&amp;"月迄"</f>
        <v>前年12月迄</v>
      </c>
      <c r="B42" s="60"/>
      <c r="C42" s="34">
        <f ca="1">SUM(C16:(INDIRECT("c"&amp;COUNT($E28:$E39)+15)))</f>
        <v>240</v>
      </c>
      <c r="D42" s="41">
        <f ca="1">SUM(D16:(INDIRECT("d"&amp;COUNT($E28:$E39)+15)))</f>
        <v>1</v>
      </c>
      <c r="E42" s="36">
        <f ca="1">SUM(E16:(INDIRECT("e"&amp;COUNT($E28:$E39)+15)))</f>
        <v>280</v>
      </c>
      <c r="F42" s="36">
        <f ca="1">SUM(F16:(INDIRECT("f"&amp;COUNT($E28:$E39)+15)))</f>
        <v>12274</v>
      </c>
      <c r="G42" s="36">
        <f ca="1">SUM(G16:(INDIRECT("g"&amp;COUNT($E28:$E39)+15)))</f>
        <v>169</v>
      </c>
      <c r="H42" s="37">
        <f ca="1">SUM(H16:(INDIRECT("h"&amp;COUNT($E28:$E39)+15)))</f>
        <v>14571</v>
      </c>
    </row>
    <row r="43" spans="1:8" s="2" customFormat="1" ht="16.5" customHeight="1">
      <c r="A43" s="61" t="s">
        <v>21</v>
      </c>
      <c r="B43" s="62"/>
      <c r="C43" s="38">
        <f aca="true" t="shared" si="1" ref="C43:H43">C41-C42</f>
        <v>-30</v>
      </c>
      <c r="D43" s="39">
        <f t="shared" si="1"/>
        <v>7</v>
      </c>
      <c r="E43" s="39">
        <f t="shared" si="1"/>
        <v>-30</v>
      </c>
      <c r="F43" s="39">
        <f t="shared" si="1"/>
        <v>-1151</v>
      </c>
      <c r="G43" s="39">
        <f t="shared" si="1"/>
        <v>8</v>
      </c>
      <c r="H43" s="40">
        <f t="shared" si="1"/>
        <v>-1454</v>
      </c>
    </row>
    <row r="44" s="2" customFormat="1" ht="16.5" customHeight="1">
      <c r="A44" s="2" t="s">
        <v>22</v>
      </c>
    </row>
    <row r="45" s="2" customFormat="1" ht="16.5" customHeight="1"/>
    <row r="46" s="2" customFormat="1" ht="13.5"/>
  </sheetData>
  <sheetProtection/>
  <mergeCells count="6">
    <mergeCell ref="A4:B5"/>
    <mergeCell ref="C4:E4"/>
    <mergeCell ref="F4:H4"/>
    <mergeCell ref="A41:B41"/>
    <mergeCell ref="A42:B42"/>
    <mergeCell ref="A43:B4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企画課統計担当</dc:creator>
  <cp:keywords/>
  <dc:description/>
  <cp:lastModifiedBy>田中　もえ</cp:lastModifiedBy>
  <cp:lastPrinted>2022-10-11T08:21:25Z</cp:lastPrinted>
  <dcterms:created xsi:type="dcterms:W3CDTF">2002-01-09T00:27:56Z</dcterms:created>
  <dcterms:modified xsi:type="dcterms:W3CDTF">2023-12-26T02:30:54Z</dcterms:modified>
  <cp:category/>
  <cp:version/>
  <cp:contentType/>
  <cp:contentStatus/>
</cp:coreProperties>
</file>